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2016-2022\HO TRO\Chi QUYNH\1. Xay dung Phan mem 2021\Danh muc\"/>
    </mc:Choice>
  </mc:AlternateContent>
  <xr:revisionPtr revIDLastSave="0" documentId="13_ncr:1_{B54D4C58-D45D-43EA-B7C3-934CAFCFD0E2}" xr6:coauthVersionLast="47" xr6:coauthVersionMax="47" xr10:uidLastSave="{00000000-0000-0000-0000-000000000000}"/>
  <bookViews>
    <workbookView xWindow="-120" yWindow="-120" windowWidth="20730" windowHeight="11310" tabRatio="526" activeTab="1" xr2:uid="{00000000-000D-0000-FFFF-FFFF00000000}"/>
  </bookViews>
  <sheets>
    <sheet name="TC về độ bền lâu XMBT" sheetId="10" r:id="rId1"/>
    <sheet name="TC cốt lõi 2" sheetId="16" r:id="rId2"/>
    <sheet name="Sheet1" sheetId="19" r:id="rId3"/>
  </sheets>
  <externalReferences>
    <externalReference r:id="rId4"/>
  </externalReferences>
  <definedNames>
    <definedName name="_xlnm._FilterDatabase" localSheetId="0" hidden="1">'TC về độ bền lâu XMBT'!$A$2:$AL$91</definedName>
    <definedName name="_xlnm.Print_Titles" localSheetId="0">'TC về độ bền lâu XMBT'!$2:$3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8" i="16" l="1"/>
  <c r="S58" i="16" s="1"/>
  <c r="R58" i="16"/>
  <c r="Q58" i="16"/>
  <c r="P58" i="16"/>
  <c r="O58" i="16" s="1"/>
  <c r="N58" i="16"/>
  <c r="M58" i="16"/>
  <c r="L58" i="16"/>
  <c r="K58" i="16"/>
  <c r="I58" i="16"/>
  <c r="H58" i="16"/>
  <c r="G58" i="16" s="1"/>
  <c r="F58" i="16"/>
  <c r="E58" i="16"/>
  <c r="D58" i="16"/>
  <c r="T55" i="16"/>
  <c r="S55" i="16" s="1"/>
  <c r="R55" i="16"/>
  <c r="Q55" i="16"/>
  <c r="P55" i="16"/>
  <c r="O55" i="16" s="1"/>
  <c r="N55" i="16"/>
  <c r="M55" i="16"/>
  <c r="L55" i="16"/>
  <c r="K55" i="16"/>
  <c r="J55" i="16"/>
  <c r="I55" i="16"/>
  <c r="H55" i="16"/>
  <c r="G55" i="16" s="1"/>
  <c r="F55" i="16"/>
  <c r="E55" i="16"/>
  <c r="D55" i="16" s="1"/>
  <c r="T51" i="16"/>
  <c r="S51" i="16"/>
  <c r="R51" i="16"/>
  <c r="Q51" i="16" s="1"/>
  <c r="Q43" i="16" s="1"/>
  <c r="Q4" i="16" s="1"/>
  <c r="P51" i="16"/>
  <c r="O51" i="16"/>
  <c r="N51" i="16"/>
  <c r="M51" i="16" s="1"/>
  <c r="M43" i="16" s="1"/>
  <c r="L51" i="16"/>
  <c r="K51" i="16"/>
  <c r="J51" i="16"/>
  <c r="I51" i="16"/>
  <c r="H51" i="16"/>
  <c r="G51" i="16"/>
  <c r="F51" i="16"/>
  <c r="E51" i="16"/>
  <c r="D51" i="16"/>
  <c r="C51" i="16" s="1"/>
  <c r="T44" i="16"/>
  <c r="S44" i="16" s="1"/>
  <c r="S43" i="16" s="1"/>
  <c r="S4" i="16" s="1"/>
  <c r="R44" i="16"/>
  <c r="Q44" i="16"/>
  <c r="P44" i="16"/>
  <c r="O44" i="16" s="1"/>
  <c r="N44" i="16"/>
  <c r="N43" i="16"/>
  <c r="L44" i="16"/>
  <c r="J44" i="16" s="1"/>
  <c r="J43" i="16" s="1"/>
  <c r="K44" i="16"/>
  <c r="K43" i="16" s="1"/>
  <c r="I44" i="16"/>
  <c r="G44" i="16" s="1"/>
  <c r="H44" i="16"/>
  <c r="F44" i="16"/>
  <c r="F43" i="16" s="1"/>
  <c r="D44" i="16"/>
  <c r="E44" i="16"/>
  <c r="E43" i="16" s="1"/>
  <c r="L43" i="16"/>
  <c r="T33" i="16"/>
  <c r="S33" i="16"/>
  <c r="R33" i="16"/>
  <c r="Q33" i="16"/>
  <c r="P33" i="16"/>
  <c r="O33" i="16"/>
  <c r="N33" i="16"/>
  <c r="M33" i="16"/>
  <c r="L33" i="16"/>
  <c r="K33" i="16"/>
  <c r="K24" i="16" s="1"/>
  <c r="J33" i="16"/>
  <c r="I33" i="16"/>
  <c r="H33" i="16"/>
  <c r="H24" i="16" s="1"/>
  <c r="G33" i="16"/>
  <c r="F33" i="16"/>
  <c r="E33" i="16"/>
  <c r="D33" i="16"/>
  <c r="C33" i="16" s="1"/>
  <c r="T25" i="16"/>
  <c r="T24" i="16" s="1"/>
  <c r="S25" i="16"/>
  <c r="R25" i="16"/>
  <c r="R24" i="16" s="1"/>
  <c r="R4" i="16" s="1"/>
  <c r="Q25" i="16"/>
  <c r="P25" i="16"/>
  <c r="O25" i="16"/>
  <c r="N25" i="16"/>
  <c r="N24" i="16" s="1"/>
  <c r="N4" i="16" s="1"/>
  <c r="M25" i="16"/>
  <c r="L25" i="16"/>
  <c r="J25" i="16"/>
  <c r="J24" i="16"/>
  <c r="K25" i="16"/>
  <c r="I25" i="16"/>
  <c r="G25" i="16"/>
  <c r="G24" i="16"/>
  <c r="H25" i="16"/>
  <c r="F25" i="16"/>
  <c r="E25" i="16"/>
  <c r="E24" i="16" s="1"/>
  <c r="E4" i="16" s="1"/>
  <c r="S24" i="16"/>
  <c r="Q24" i="16"/>
  <c r="P24" i="16"/>
  <c r="O24" i="16"/>
  <c r="M24" i="16"/>
  <c r="I24" i="16"/>
  <c r="F24" i="16"/>
  <c r="T5" i="16"/>
  <c r="S5" i="16"/>
  <c r="R5" i="16"/>
  <c r="Q5" i="16"/>
  <c r="P5" i="16"/>
  <c r="P4" i="16" s="1"/>
  <c r="O5" i="16"/>
  <c r="N5" i="16"/>
  <c r="M5" i="16"/>
  <c r="L5" i="16"/>
  <c r="L4" i="16" s="1"/>
  <c r="K5" i="16"/>
  <c r="K4" i="16" s="1"/>
  <c r="I5" i="16"/>
  <c r="H5" i="16"/>
  <c r="G5" i="16"/>
  <c r="F5" i="16"/>
  <c r="D5" i="16" s="1"/>
  <c r="E5" i="16"/>
  <c r="M44" i="16"/>
  <c r="L24" i="16"/>
  <c r="D25" i="16"/>
  <c r="C25" i="16" s="1"/>
  <c r="D24" i="16"/>
  <c r="P43" i="16"/>
  <c r="R43" i="16"/>
  <c r="J58" i="16"/>
  <c r="P64" i="10"/>
  <c r="Q64" i="10"/>
  <c r="C64" i="10"/>
  <c r="D64" i="10"/>
  <c r="E64" i="10"/>
  <c r="F64" i="10"/>
  <c r="G64" i="10"/>
  <c r="H64" i="10"/>
  <c r="J64" i="10"/>
  <c r="B64" i="10"/>
  <c r="C6" i="10"/>
  <c r="B6" i="10"/>
  <c r="B4" i="10" s="1"/>
  <c r="S4" i="10"/>
  <c r="Q155" i="10"/>
  <c r="Q139" i="10"/>
  <c r="P155" i="10"/>
  <c r="L155" i="10"/>
  <c r="M155" i="10"/>
  <c r="M139" i="10"/>
  <c r="N155" i="10"/>
  <c r="N139" i="10" s="1"/>
  <c r="O155" i="10"/>
  <c r="O139" i="10"/>
  <c r="P139" i="10"/>
  <c r="K155" i="10"/>
  <c r="I155" i="10"/>
  <c r="E155" i="10"/>
  <c r="C155" i="10"/>
  <c r="D155" i="10"/>
  <c r="F155" i="10"/>
  <c r="G155" i="10"/>
  <c r="H155" i="10"/>
  <c r="J155" i="10"/>
  <c r="K139" i="10"/>
  <c r="B155" i="10"/>
  <c r="L139" i="10"/>
  <c r="I139" i="10"/>
  <c r="E139" i="10"/>
  <c r="C139" i="10"/>
  <c r="D139" i="10"/>
  <c r="F139" i="10"/>
  <c r="G139" i="10"/>
  <c r="H139" i="10"/>
  <c r="B139" i="10"/>
  <c r="Q128" i="10"/>
  <c r="P128" i="10"/>
  <c r="L128" i="10"/>
  <c r="M128" i="10"/>
  <c r="N128" i="10"/>
  <c r="O128" i="10"/>
  <c r="K128" i="10"/>
  <c r="I128" i="10"/>
  <c r="E128" i="10"/>
  <c r="C128" i="10"/>
  <c r="D128" i="10"/>
  <c r="F128" i="10"/>
  <c r="G128" i="10"/>
  <c r="H128" i="10"/>
  <c r="J128" i="10"/>
  <c r="B128" i="10"/>
  <c r="Q99" i="10"/>
  <c r="P99" i="10"/>
  <c r="L99" i="10"/>
  <c r="M99" i="10"/>
  <c r="N99" i="10"/>
  <c r="O99" i="10"/>
  <c r="K99" i="10"/>
  <c r="J99" i="10"/>
  <c r="I99" i="10"/>
  <c r="H99" i="10"/>
  <c r="F99" i="10"/>
  <c r="G99" i="10"/>
  <c r="E99" i="10"/>
  <c r="C99" i="10"/>
  <c r="D99" i="10"/>
  <c r="B99" i="10"/>
  <c r="L64" i="10"/>
  <c r="M64" i="10"/>
  <c r="N64" i="10"/>
  <c r="O64" i="10"/>
  <c r="K64" i="10"/>
  <c r="I64" i="10"/>
  <c r="J139" i="10"/>
  <c r="P81" i="10"/>
  <c r="Q81" i="10"/>
  <c r="R81" i="10"/>
  <c r="R4" i="10"/>
  <c r="S81" i="10"/>
  <c r="T81" i="10"/>
  <c r="T4" i="10"/>
  <c r="U81" i="10"/>
  <c r="U4" i="10" s="1"/>
  <c r="V81" i="10"/>
  <c r="V4" i="10"/>
  <c r="W81" i="10"/>
  <c r="W4" i="10" s="1"/>
  <c r="X81" i="10"/>
  <c r="X4" i="10"/>
  <c r="Y81" i="10"/>
  <c r="Y4" i="10" s="1"/>
  <c r="Z81" i="10"/>
  <c r="Z4" i="10"/>
  <c r="AA81" i="10"/>
  <c r="AA4" i="10" s="1"/>
  <c r="AB81" i="10"/>
  <c r="AB4" i="10"/>
  <c r="AC81" i="10"/>
  <c r="AC4" i="10"/>
  <c r="AD81" i="10"/>
  <c r="AD4" i="10"/>
  <c r="AE81" i="10"/>
  <c r="AE4" i="10"/>
  <c r="AF81" i="10"/>
  <c r="AF4" i="10"/>
  <c r="AG81" i="10"/>
  <c r="AG4" i="10"/>
  <c r="AH81" i="10"/>
  <c r="AH4" i="10" s="1"/>
  <c r="AI81" i="10"/>
  <c r="AI4" i="10" s="1"/>
  <c r="AJ81" i="10"/>
  <c r="AJ4" i="10" s="1"/>
  <c r="AK81" i="10"/>
  <c r="AK4" i="10"/>
  <c r="AL81" i="10"/>
  <c r="AL4" i="10" s="1"/>
  <c r="AM81" i="10"/>
  <c r="AM4" i="10"/>
  <c r="M6" i="10"/>
  <c r="N6" i="10"/>
  <c r="O6" i="10"/>
  <c r="K6" i="10"/>
  <c r="I6" i="10"/>
  <c r="I4" i="10" s="1"/>
  <c r="H6" i="10"/>
  <c r="J6" i="10" s="1"/>
  <c r="M93" i="10"/>
  <c r="K93" i="10"/>
  <c r="L93" i="10"/>
  <c r="N93" i="10"/>
  <c r="O93" i="10"/>
  <c r="P93" i="10"/>
  <c r="Q93" i="10"/>
  <c r="J93" i="10"/>
  <c r="I93" i="10"/>
  <c r="H93" i="10"/>
  <c r="C93" i="10"/>
  <c r="D93" i="10"/>
  <c r="E93" i="10"/>
  <c r="F93" i="10"/>
  <c r="G93" i="10"/>
  <c r="B93" i="10"/>
  <c r="Q77" i="10"/>
  <c r="P77" i="10"/>
  <c r="P35" i="10"/>
  <c r="L35" i="10"/>
  <c r="M35" i="10"/>
  <c r="N35" i="10"/>
  <c r="O35" i="10"/>
  <c r="K35" i="10"/>
  <c r="I35" i="10"/>
  <c r="H35" i="10"/>
  <c r="J35" i="10" s="1"/>
  <c r="E35" i="10"/>
  <c r="Q14" i="10"/>
  <c r="P14" i="10"/>
  <c r="AF37" i="10"/>
  <c r="Z37" i="10"/>
  <c r="Y37" i="10"/>
  <c r="Q37" i="10"/>
  <c r="D37" i="10"/>
  <c r="D35" i="10" s="1"/>
  <c r="G35" i="10" s="1"/>
  <c r="AF36" i="10"/>
  <c r="Z36" i="10"/>
  <c r="Y36" i="10"/>
  <c r="Q36" i="10"/>
  <c r="Q17" i="10"/>
  <c r="P17" i="10"/>
  <c r="AF15" i="10"/>
  <c r="Q15" i="10"/>
  <c r="P15" i="10"/>
  <c r="AF14" i="10"/>
  <c r="AF13" i="10"/>
  <c r="Z13" i="10"/>
  <c r="Y13" i="10"/>
  <c r="Q13" i="10"/>
  <c r="P13" i="10"/>
  <c r="G13" i="10"/>
  <c r="F13" i="10"/>
  <c r="E13" i="10"/>
  <c r="D13" i="10"/>
  <c r="AF12" i="10"/>
  <c r="Q12" i="10"/>
  <c r="P12" i="10"/>
  <c r="G12" i="10"/>
  <c r="F12" i="10"/>
  <c r="E12" i="10"/>
  <c r="D12" i="10"/>
  <c r="AF11" i="10"/>
  <c r="Q11" i="10"/>
  <c r="P11" i="10"/>
  <c r="G11" i="10"/>
  <c r="F11" i="10"/>
  <c r="E11" i="10"/>
  <c r="D11" i="10"/>
  <c r="AF10" i="10"/>
  <c r="Q10" i="10"/>
  <c r="P10" i="10"/>
  <c r="L10" i="10"/>
  <c r="G10" i="10"/>
  <c r="F10" i="10"/>
  <c r="E10" i="10"/>
  <c r="D10" i="10"/>
  <c r="AF9" i="10"/>
  <c r="Q9" i="10"/>
  <c r="P9" i="10"/>
  <c r="L9" i="10"/>
  <c r="L6" i="10" s="1"/>
  <c r="G9" i="10"/>
  <c r="F9" i="10"/>
  <c r="E9" i="10"/>
  <c r="D9" i="10"/>
  <c r="AF8" i="10"/>
  <c r="Q8" i="10"/>
  <c r="P8" i="10"/>
  <c r="G8" i="10"/>
  <c r="F8" i="10"/>
  <c r="E8" i="10"/>
  <c r="D8" i="10"/>
  <c r="AH5" i="10"/>
  <c r="S80" i="10"/>
  <c r="L81" i="10"/>
  <c r="M81" i="10"/>
  <c r="N81" i="10"/>
  <c r="O81" i="10"/>
  <c r="K81" i="10"/>
  <c r="K4" i="10" s="1"/>
  <c r="I81" i="10"/>
  <c r="H81" i="10"/>
  <c r="E81" i="10"/>
  <c r="C81" i="10"/>
  <c r="C4" i="10" s="1"/>
  <c r="D81" i="10"/>
  <c r="B81" i="10"/>
  <c r="AI80" i="10"/>
  <c r="AH80" i="10"/>
  <c r="AG80" i="10"/>
  <c r="AF80" i="10"/>
  <c r="AE80" i="10"/>
  <c r="AE5" i="10" s="1"/>
  <c r="AD5" i="10" s="1"/>
  <c r="AD80" i="10"/>
  <c r="AC80" i="10"/>
  <c r="AB80" i="10"/>
  <c r="AA80" i="10"/>
  <c r="Z80" i="10"/>
  <c r="Y80" i="10"/>
  <c r="X80" i="10"/>
  <c r="W80" i="10"/>
  <c r="V80" i="10"/>
  <c r="U80" i="10"/>
  <c r="T80" i="10"/>
  <c r="O77" i="10"/>
  <c r="O4" i="10"/>
  <c r="N77" i="10"/>
  <c r="M77" i="10"/>
  <c r="M4" i="10"/>
  <c r="L77" i="10"/>
  <c r="K77" i="10"/>
  <c r="I77" i="10"/>
  <c r="H77" i="10"/>
  <c r="E77" i="10"/>
  <c r="D77" i="10"/>
  <c r="C77" i="10"/>
  <c r="B77" i="10"/>
  <c r="AI76" i="10"/>
  <c r="AH76" i="10"/>
  <c r="AG76" i="10"/>
  <c r="AF76" i="10"/>
  <c r="AE76" i="10"/>
  <c r="AD76" i="10"/>
  <c r="AC76" i="10"/>
  <c r="AC5" i="10" s="1"/>
  <c r="AB5" i="10" s="1"/>
  <c r="AB76" i="10"/>
  <c r="AA76" i="10"/>
  <c r="Z76" i="10"/>
  <c r="Y76" i="10"/>
  <c r="X76" i="10"/>
  <c r="W76" i="10"/>
  <c r="V76" i="10"/>
  <c r="U76" i="10"/>
  <c r="U5" i="10" s="1"/>
  <c r="T76" i="10"/>
  <c r="T5" i="10" s="1"/>
  <c r="S76" i="10"/>
  <c r="C35" i="10"/>
  <c r="B35" i="10"/>
  <c r="AI34" i="10"/>
  <c r="AH34" i="10"/>
  <c r="AG34" i="10"/>
  <c r="AF34" i="10" s="1"/>
  <c r="AE34" i="10"/>
  <c r="AC34" i="10"/>
  <c r="AA34" i="10"/>
  <c r="Z34" i="10"/>
  <c r="Y34" i="10"/>
  <c r="X34" i="10"/>
  <c r="X5" i="10" s="1"/>
  <c r="W34" i="10"/>
  <c r="V34" i="10"/>
  <c r="V5" i="10" s="1"/>
  <c r="U34" i="10"/>
  <c r="T34" i="10"/>
  <c r="S34" i="10"/>
  <c r="S5" i="10"/>
  <c r="W5" i="10"/>
  <c r="AD34" i="10"/>
  <c r="AA5" i="10"/>
  <c r="AB34" i="10"/>
  <c r="M4" i="16" l="1"/>
  <c r="N4" i="10"/>
  <c r="G43" i="16"/>
  <c r="G4" i="16" s="1"/>
  <c r="C55" i="16"/>
  <c r="C24" i="16"/>
  <c r="C44" i="16"/>
  <c r="C43" i="16" s="1"/>
  <c r="O43" i="16"/>
  <c r="O4" i="16" s="1"/>
  <c r="C58" i="16"/>
  <c r="AG5" i="10"/>
  <c r="AF5" i="10" s="1"/>
  <c r="H4" i="10"/>
  <c r="J4" i="10" s="1"/>
  <c r="L4" i="10"/>
  <c r="F4" i="16"/>
  <c r="T43" i="16"/>
  <c r="T4" i="16" s="1"/>
  <c r="H43" i="16"/>
  <c r="H4" i="16" s="1"/>
  <c r="D43" i="16"/>
  <c r="D4" i="16" s="1"/>
  <c r="J5" i="16"/>
  <c r="J4" i="16" s="1"/>
  <c r="I43" i="16"/>
  <c r="I4" i="16" s="1"/>
  <c r="D6" i="10"/>
  <c r="G6" i="10" s="1"/>
  <c r="Y5" i="10"/>
  <c r="Z5" i="10"/>
  <c r="Q35" i="10"/>
  <c r="E6" i="10"/>
  <c r="E4" i="10" s="1"/>
  <c r="P6" i="10"/>
  <c r="P4" i="10" s="1"/>
  <c r="Q6" i="10"/>
  <c r="Q4" i="10" s="1"/>
  <c r="F6" i="10"/>
  <c r="F4" i="10" s="1"/>
  <c r="D4" i="10"/>
  <c r="G4" i="10" s="1"/>
  <c r="C5" i="16" l="1"/>
  <c r="C4" i="16" s="1"/>
</calcChain>
</file>

<file path=xl/sharedStrings.xml><?xml version="1.0" encoding="utf-8"?>
<sst xmlns="http://schemas.openxmlformats.org/spreadsheetml/2006/main" count="1039" uniqueCount="483">
  <si>
    <t>Giai đoạn thực hiện</t>
  </si>
  <si>
    <t>ISO</t>
  </si>
  <si>
    <t>BS EN</t>
  </si>
  <si>
    <t>ASTM</t>
  </si>
  <si>
    <t>Tên và mã hiệu 
tiêu chuẩn nước ngoài</t>
  </si>
  <si>
    <t>Khung phân loại
 tiêu chuẩn</t>
  </si>
  <si>
    <t>Vật liệu chịu lửa- Gạch Samốt</t>
  </si>
  <si>
    <t>Vật liệu chịu lửa- Gạch cao alumin</t>
  </si>
  <si>
    <t>Vật liệu chịu lửa- Vữa Manhêdi</t>
  </si>
  <si>
    <t xml:space="preserve">Vât liệu chịu lửa-Gạch manhêdi các bon </t>
  </si>
  <si>
    <t>Vật liệu chịu lửa - Gạch Manhêdi</t>
  </si>
  <si>
    <t>Vật liệu chịu lửa-Gạch kiềm tính manhêdi spinel và manhêdi crôm dùng cho lò quay</t>
  </si>
  <si>
    <t>GB</t>
  </si>
  <si>
    <t>Ván sợi - Ván MDF</t>
  </si>
  <si>
    <t>EN 622-5</t>
  </si>
  <si>
    <t>Ván dăm</t>
  </si>
  <si>
    <t>EN 312</t>
  </si>
  <si>
    <t>Ván gỗ nhân tạo - Xác định hàm lượng formaldehyt phát tán - Phần 4: Phương pháp bình hút ẩm</t>
  </si>
  <si>
    <t>ISO 12460-4</t>
  </si>
  <si>
    <t>Gỗ dán - Yêu cầu kỹ thuật</t>
  </si>
  <si>
    <t>ISO 12465</t>
  </si>
  <si>
    <t xml:space="preserve">Ván lát sàn nhiều lớp - Yêu cầu kỹ thuật </t>
  </si>
  <si>
    <t>ISO 14486</t>
  </si>
  <si>
    <t>Ván sàn gỗ. Yêu cầu kỹ thuật</t>
  </si>
  <si>
    <t>ISO 1072</t>
  </si>
  <si>
    <t>Hệ chất kết dính gốc nhựa epoxy cho bê tông - Yêu cầu kỹ thuật</t>
  </si>
  <si>
    <t>Hệ chất kết dính gốc nhựa epoxy cho bê tông - Quy phạm thi công và nghiệm thu</t>
  </si>
  <si>
    <t>ACI 503R</t>
  </si>
  <si>
    <t xml:space="preserve">Silicon xảm khe cho kết cấu xây dựng. Yêu cầu kỹ thuật. </t>
  </si>
  <si>
    <t>ASTM C1184</t>
  </si>
  <si>
    <t>Tấm trải chống thấm trên cơ sở bi tum biến tính - Yêu cầu kỹ thuật.</t>
  </si>
  <si>
    <t>Sơn và vecni- Xác định hàm lượng formaldehyt phát tan</t>
  </si>
  <si>
    <t>JIS K 5601-4-1</t>
  </si>
  <si>
    <t>Sơn và véc ni- Yêu cầu kỹ thuật về hàm lượng hợp chất hữu cơ bay hơi</t>
  </si>
  <si>
    <t>SS 345, SS 500, CNS 4908, CNS 12137, AP D181,..</t>
  </si>
  <si>
    <t>Phương pháp thử cho sơn- Phần 7: Độ bền lâu của màng sơn- Điều 6: Thử nghiệm chu kỳ nóng – lạnh và ẩm</t>
  </si>
  <si>
    <t>JIS K 5600-7-4</t>
  </si>
  <si>
    <t>Xác định hàm lượng chì trong màng sơn khô bằng phương pháp EDTA</t>
  </si>
  <si>
    <t xml:space="preserve">ASTM D2374 </t>
  </si>
  <si>
    <t>(91.100.10+91.100.40)</t>
  </si>
  <si>
    <t xml:space="preserve">Tấm thạch cao. Yêu cầu kỹ thuật </t>
  </si>
  <si>
    <t>BS EN 520</t>
  </si>
  <si>
    <t>ASTM C 1396</t>
  </si>
  <si>
    <t>AS/NZS 2588</t>
  </si>
  <si>
    <t>Tấm tường thạch cao. YCKT</t>
  </si>
  <si>
    <t>ASTM C 1597</t>
  </si>
  <si>
    <t>Hướng dẫn lắp đặt sản phẩm thạch cao tại hệ thống trần</t>
  </si>
  <si>
    <t>ASTM C 1546</t>
  </si>
  <si>
    <t>ASTM C307-18</t>
  </si>
  <si>
    <t>ASTM C579-18</t>
  </si>
  <si>
    <t>ASTM C321-00(2012)</t>
  </si>
  <si>
    <t>Thời gian công tác, thời gian đóng rắn ban đầu và thời gian đóng rắn đủ cường độ sử dụng</t>
  </si>
  <si>
    <t>ASTM C308-18</t>
  </si>
  <si>
    <t>ASTM C531-18</t>
  </si>
  <si>
    <t>ASTM C413-18</t>
  </si>
  <si>
    <t>ASTM C267-01 (2012)</t>
  </si>
  <si>
    <t>-</t>
  </si>
  <si>
    <t>Tấm phẳng amiăng xi măng-Yêu cầu kỹ thuật</t>
  </si>
  <si>
    <t>Tấm phẳng silica-amiăng-xi măng-Yêu cầu kỹ thuật</t>
  </si>
  <si>
    <t>Tấm phẳng xenlulô-amiăng-xi măng -Yêu cầu kỹ thuật</t>
  </si>
  <si>
    <t>Tấm xi măng sợi-Yêu cầu kỹ thuật</t>
  </si>
  <si>
    <t>Tấm phẳng amiăng xi măng-Phương pháp thử</t>
  </si>
  <si>
    <t>Chất dẻo-Tấm Polycacbonat-Kiểu loại, kích thước và đặc tính</t>
  </si>
  <si>
    <t>Tấm sóng PVC cứng</t>
  </si>
  <si>
    <t>Tấm thép mỏng mạ kẽm-Yêu cầu kỹ thuật</t>
  </si>
  <si>
    <t>Kính tấm xây dựng - Kính nổi – Yêu cầu kỹ thuật</t>
  </si>
  <si>
    <t>Kính xây dựng - Kính cốt lưới thép</t>
  </si>
  <si>
    <t>Kính xây dựng – Kính phủ phản quang</t>
  </si>
  <si>
    <t>Kính xây dựng - Kính màu hấp thụ nhiệt</t>
  </si>
  <si>
    <t>JIS R 3208</t>
  </si>
  <si>
    <t>Kính xây dựng – Kính phủ bức xạ thấp</t>
  </si>
  <si>
    <t>Kính xây dựng. Phương pháp xác định độ xuyên quang, độ phản quang, tổng năng lượng bức xạ mặt trời truyền qua và độ xuyên bức xạ tử ngoại</t>
  </si>
  <si>
    <t>Kính xây dựng – Kính hộp cách nhiệt gắn kín – YCKT và PPT</t>
  </si>
  <si>
    <t>Kính xây dựng - Kính an toàn chống gió bão - Phương pháp thử và phân loại</t>
  </si>
  <si>
    <t>Kính xây dựng - Kính an toàn chống đạn - Phương pháp thử và phân loại</t>
  </si>
  <si>
    <t>Kính xây dựng - Kính phẳng tôi nhiệt</t>
  </si>
  <si>
    <t xml:space="preserve">C 1048 </t>
  </si>
  <si>
    <t>TCVN</t>
  </si>
  <si>
    <t>91.060.10</t>
  </si>
  <si>
    <t>81.040.20</t>
  </si>
  <si>
    <t>81.040.30</t>
  </si>
  <si>
    <t>Xi măng poóc lăng bền sunphat. Yêu cầu kỹ thuật</t>
  </si>
  <si>
    <t>Xác định nhiệt thủy hóa XM – Phương pháp bán đoạn nhiệt</t>
  </si>
  <si>
    <t>Phụ gia chức năng cho sản xuất xi măng</t>
  </si>
  <si>
    <t>Vữa và bê tông chịu axit</t>
  </si>
  <si>
    <t>PP xác định độ co khô của vữa</t>
  </si>
  <si>
    <t>Bê tông nặng – Phương pháp lựa chọn thành phần cấp phối</t>
  </si>
  <si>
    <t>Xác định độ bền clo của bê tông khi ngâm</t>
  </si>
  <si>
    <t>Xác định độ bền cacbonat hóa của bê tông. PP gia tốc</t>
  </si>
  <si>
    <t>PP đo độ dẫn điện của BT</t>
  </si>
  <si>
    <t>Chỉ dẫn kỹ thuật- Sử dụng xỉ hạt lò cao nghiền mịn cho chế tạo bê tông</t>
  </si>
  <si>
    <t>Chỉ dẫn kỹ thuật- Sử dụng tro bay cho chế tạo bê tông</t>
  </si>
  <si>
    <t>User Guidelines for Waste and Byproduct Materials in Pavement Construction- Coal ash for Portland Cement Concrete. US Federal Highway Administration</t>
  </si>
  <si>
    <t>2021 -2025</t>
  </si>
  <si>
    <t>2026 -2030</t>
  </si>
  <si>
    <t>2019
-2021*</t>
  </si>
  <si>
    <t xml:space="preserve">GB/T34188:2017 </t>
  </si>
  <si>
    <t xml:space="preserve"> GB/T 2988-2004 </t>
  </si>
  <si>
    <t>GB/T 22589-2008</t>
  </si>
  <si>
    <t>GB/T2275-2007</t>
  </si>
  <si>
    <t xml:space="preserve"> GB/T 2275-2007</t>
  </si>
  <si>
    <t xml:space="preserve">YB/T 5083-2014 </t>
  </si>
  <si>
    <t xml:space="preserve">ISO 10904: 2011 </t>
  </si>
  <si>
    <t xml:space="preserve">ISO 396-1: 1980 </t>
  </si>
  <si>
    <t xml:space="preserve">ASTM C222-97(2014)  </t>
  </si>
  <si>
    <t xml:space="preserve">ISO 396-2: 1980 </t>
  </si>
  <si>
    <t xml:space="preserve">ISO 396-3: 1980 </t>
  </si>
  <si>
    <t xml:space="preserve">ISO 8336: 2017 </t>
  </si>
  <si>
    <t xml:space="preserve">BS EN 492:2012+A2:2018 </t>
  </si>
  <si>
    <t>ASTM C1186-08(2016)</t>
  </si>
  <si>
    <t xml:space="preserve">ASTM C459/C459M-97(2011)e1  </t>
  </si>
  <si>
    <t xml:space="preserve">ASTM C1185-08(2016) </t>
  </si>
  <si>
    <t xml:space="preserve">BS EN ISO 11963: 2012 </t>
  </si>
  <si>
    <t xml:space="preserve">ISO 11963: 2012 </t>
  </si>
  <si>
    <t xml:space="preserve">ASTM D4434/D4434M-15 </t>
  </si>
  <si>
    <t xml:space="preserve">JIS G3131: 2011 </t>
  </si>
  <si>
    <t xml:space="preserve">ISO 16293-2 </t>
  </si>
  <si>
    <t>ISO 16293</t>
  </si>
  <si>
    <t>BS EN 1096:2012</t>
  </si>
  <si>
    <t xml:space="preserve">ISO 9050 </t>
  </si>
  <si>
    <t>BS EN 1279:2018</t>
  </si>
  <si>
    <t>ISO 16932:2016</t>
  </si>
  <si>
    <t>ISO 16935:2007</t>
  </si>
  <si>
    <t>ISO 12540:2017</t>
  </si>
  <si>
    <t xml:space="preserve">ASTM C150 - </t>
  </si>
  <si>
    <t xml:space="preserve">ASTM C688 - 14 </t>
  </si>
  <si>
    <t xml:space="preserve">ASTM C1148  </t>
  </si>
  <si>
    <t xml:space="preserve">ISO 22965-1 </t>
  </si>
  <si>
    <t xml:space="preserve">ISO 22965-2 </t>
  </si>
  <si>
    <t xml:space="preserve">ISO 1920-11:2013 </t>
  </si>
  <si>
    <t xml:space="preserve">ISO 1920-12:2015 </t>
  </si>
  <si>
    <t xml:space="preserve">ASTM C876 </t>
  </si>
  <si>
    <t xml:space="preserve">ASTM C1760  </t>
  </si>
  <si>
    <t xml:space="preserve">ASTM C1218M </t>
  </si>
  <si>
    <t xml:space="preserve">C1105 </t>
  </si>
  <si>
    <t>SL</t>
  </si>
  <si>
    <t>Nước cho bê tông và vữa -Phương pháp xác định hàm lượng on sulphat, ion clorua, muối hòa tan và cặn không tan</t>
  </si>
  <si>
    <t>91.100.10</t>
  </si>
  <si>
    <t>91.100.30</t>
  </si>
  <si>
    <t>Tấm lợp và phụ kiện xi măng sợi-Yêu cầu kỹ thuật</t>
  </si>
  <si>
    <t>BS EN 494:2012+ A1:2015</t>
  </si>
  <si>
    <t>Tấm xi măng - sợi ốp tường</t>
  </si>
  <si>
    <t>JIS 5422:2014</t>
  </si>
  <si>
    <t>Kính xây dựng - Kính an toàn - Phương pháp thử và phân loại độ bền chống cháy nổ</t>
  </si>
  <si>
    <t>BS EN
 13541</t>
  </si>
  <si>
    <t>Bê tông chịu lửa sa mốt và cao alumin</t>
  </si>
  <si>
    <t>JSCE Research Subcommitte on Recommendation for Construction of Concrete Containing Ground Granulated Blast-Furnace Slag as an Admixture</t>
  </si>
  <si>
    <t xml:space="preserve">SX </t>
  </si>
  <si>
    <t>XD mới</t>
  </si>
  <si>
    <t>Giai đoạn sau 2025</t>
  </si>
  <si>
    <t>Mã số tiêu chuẩn hiện tại</t>
  </si>
  <si>
    <t>Tên tiêu chuẩn hiện tại</t>
  </si>
  <si>
    <t>Tên tiêu chuẩn mới</t>
  </si>
  <si>
    <t>Soát xét, 
sửa đổi</t>
  </si>
  <si>
    <t>6067:2018</t>
  </si>
  <si>
    <t>11970:2018</t>
  </si>
  <si>
    <t>9034:2011</t>
  </si>
  <si>
    <t>8824:2011</t>
  </si>
  <si>
    <t>QĐ 778/QĐ-BXD/1998</t>
  </si>
  <si>
    <t>9339:2012</t>
  </si>
  <si>
    <t>9348:2012</t>
  </si>
  <si>
    <t>8258: 2009</t>
  </si>
  <si>
    <t>8266:2009</t>
  </si>
  <si>
    <t>10103: 2013</t>
  </si>
  <si>
    <t>5819: 1994</t>
  </si>
  <si>
    <t xml:space="preserve"> 3781: 1983</t>
  </si>
  <si>
    <t>9066:2012</t>
  </si>
  <si>
    <t>9080-1:2012</t>
  </si>
  <si>
    <t>9080-2:2012</t>
  </si>
  <si>
    <t>9080-3:2012</t>
  </si>
  <si>
    <t>9080-4:2012</t>
  </si>
  <si>
    <t>9080-5:2012</t>
  </si>
  <si>
    <t>9080-6:2012</t>
  </si>
  <si>
    <t>9080-7:2012</t>
  </si>
  <si>
    <t>Bê tông cốt thép. PP điện thế kiểm tra khả năng cốt thép bị ăn mòn.</t>
  </si>
  <si>
    <t>Sửa tên</t>
  </si>
  <si>
    <t>Ghi chú</t>
  </si>
  <si>
    <t>2020-2025</t>
  </si>
  <si>
    <t>Hệ khung treo kim loại cho tấm trần - Phương pháp thử xác định các tính chất và độ bền</t>
  </si>
  <si>
    <t>STT</t>
  </si>
  <si>
    <t>TCXD</t>
  </si>
  <si>
    <t>Biên soạn mới</t>
  </si>
  <si>
    <t>BỘ 
TCVN</t>
  </si>
  <si>
    <t>TC</t>
  </si>
  <si>
    <t>x</t>
  </si>
  <si>
    <t>1.</t>
  </si>
  <si>
    <t>8877:2011</t>
  </si>
  <si>
    <t>Xi măng. Phương pháp xác định độ nở autoclave</t>
  </si>
  <si>
    <t>BT và vữa xây dựng – PP xác định pH bằng máy đo pH</t>
  </si>
  <si>
    <t>Vật liệu cho KC</t>
  </si>
  <si>
    <t xml:space="preserve"> 9336:2012</t>
  </si>
  <si>
    <t>BT nặng PP xác định hàm lượng sunphat</t>
  </si>
  <si>
    <t>9337:2012</t>
  </si>
  <si>
    <t>BT nặng - Xác định độ thấm ion clo. PP đo điện lượng</t>
  </si>
  <si>
    <t xml:space="preserve"> 3113:1993</t>
  </si>
  <si>
    <t>Bê tông nặng. Phương pháp xác định độ hút nước</t>
  </si>
  <si>
    <t xml:space="preserve">ISO 1920-5:2004 </t>
  </si>
  <si>
    <t>3114:1993</t>
  </si>
  <si>
    <t>Bê tông nặng. Phương pháp xác định độ mài mòn</t>
  </si>
  <si>
    <t xml:space="preserve"> 3116:1993</t>
  </si>
  <si>
    <t xml:space="preserve">Bê tông nặng. Phương pháp xác định độ chống thấm nước </t>
  </si>
  <si>
    <t>3117:1993</t>
  </si>
  <si>
    <t>Bê tông nặng. Phương pháp xác định độ co</t>
  </si>
  <si>
    <t xml:space="preserve">ISO 1920-8:2009 </t>
  </si>
  <si>
    <t>QĐ</t>
  </si>
  <si>
    <t>Bê tông nhựa</t>
  </si>
  <si>
    <t>8860:2011</t>
  </si>
  <si>
    <t>9065:2012</t>
  </si>
  <si>
    <t>Vật liệu chống thấm - Sơn nhũ tương bitum</t>
  </si>
  <si>
    <t>Vữa bền hoá gốc polyme. Phương pháp thử. Phần 1: Xác định độ bền kéo</t>
  </si>
  <si>
    <t>Vữa bền hoá gốc polyme. Phương pháp thử. Phần 2: Xác định độ bền nén</t>
  </si>
  <si>
    <t>Vữa bền hoá gốc polyme. Phương pháp thử. Phần 3: Xác định độ bám dính</t>
  </si>
  <si>
    <t>Vữa bền hoá gốc polyme. Phương pháp thử. Phần 5: Xác định độ co và hệ số giãn nở nhiệt</t>
  </si>
  <si>
    <t>Vữa bền hoá gốc polyme. Phương pháp thử. Phần 6: Xác định Hệ số hấp thụ nước</t>
  </si>
  <si>
    <t>Vữa bền hoá gốc polyme. Phương pháp thử. Phần 7: Xác định độ bền hóa</t>
  </si>
  <si>
    <t>10265:2014</t>
  </si>
  <si>
    <t>10267:2014</t>
  </si>
  <si>
    <t>Màng phủ trên nền kim loại. Xác định độ bám dính bằng phương pháp kéo nhỏ</t>
  </si>
  <si>
    <t>8789:2011</t>
  </si>
  <si>
    <t>Sơn bảo vệ kết cấu thép. Yêu cầu kỹ thuật và phương pháp thử</t>
  </si>
  <si>
    <t>8267-1:2009</t>
  </si>
  <si>
    <t>8267-2:2009</t>
  </si>
  <si>
    <t>8267-3:2009</t>
  </si>
  <si>
    <t>8267-4:2009</t>
  </si>
  <si>
    <t>8267-5:2009</t>
  </si>
  <si>
    <t>8267-6:2009</t>
  </si>
  <si>
    <t>Silicon xảm khe cho kết cấu xây dựng. Phương pháp thử. Phần 1: Xác định độ chảy</t>
  </si>
  <si>
    <t>Silicon xảm khe cho kết cấu xây dựng. Phương pháp thử. Phần 2: Xác định khả năng đùn chảy</t>
  </si>
  <si>
    <t>Silicon xảm khe cho kết cấu xây dựng. Phương pháp thử. Phần 4: Xác định ảnh hưởng của lão hóa nhiệt đến sự tổn hao khối lượng, tạo vết nứt và phấn hoa</t>
  </si>
  <si>
    <t>Silicon xảm khe cho kết cấu xây dựng. Phương pháp thử. Phần 6: Xác định cường độ bám dính</t>
  </si>
  <si>
    <t>Silicon xảm khe cho kết cấu xây dựng. Phương pháp thử. Phần 1: Xác định thời gian không dính bề mặt</t>
  </si>
  <si>
    <t>Silicon xảm khe cho kết cấu xây dựng. Phương pháp thử. Phần 3: Xác định độ cứn Shore A</t>
  </si>
  <si>
    <t>9067-1:2012</t>
  </si>
  <si>
    <t>9067-2:2012</t>
  </si>
  <si>
    <t>9067-3:2012</t>
  </si>
  <si>
    <t>9067-4:2012</t>
  </si>
  <si>
    <t>Tấm trải chống thấm trên cơ sở bi tum biến tính - Phương pháp thử. Phần 1: Xác định tải trọng kéo đứt và độ giãn dài khi đứt</t>
  </si>
  <si>
    <t xml:space="preserve">Tấm trải chống thấm trên cơ sở bi tum biến tính - Phương pháp thử. Phần 1: Xác định độ thấm nước dưới áp lực thủy tĩnh </t>
  </si>
  <si>
    <t xml:space="preserve">Tấm trải chống thấm trên cơ sở bi tum biến tính - Phương pháp thử. Phần 2: Xác định độ bền chọc thủng động </t>
  </si>
  <si>
    <t>Tấm trải chống thấm trên cơ sở bi tum biến tính - Phương pháp thử. Phần 3: Xác định độ bền nhiệt</t>
  </si>
  <si>
    <t>8259-1: 2009</t>
  </si>
  <si>
    <t>8259-2: 2009</t>
  </si>
  <si>
    <t>8259-3: 2009</t>
  </si>
  <si>
    <t>8259-4: 2009</t>
  </si>
  <si>
    <t>8259-5: 2009</t>
  </si>
  <si>
    <t>8259-6: 2009</t>
  </si>
  <si>
    <t>8259-7: 2009</t>
  </si>
  <si>
    <t>8259-8: 2009</t>
  </si>
  <si>
    <t>8259-9: 2009</t>
  </si>
  <si>
    <t>Tấm xi măng sợi-Phương pháp thử. Phần 1: Xác định kích thước, độ thẳng cạnh và độ vuông góc</t>
  </si>
  <si>
    <t>Tấm xi măng sợi-Phương pháp thử. Phần 2: Xác định cường độ chịu uốn</t>
  </si>
  <si>
    <t>Tấm xi măng sợi-Phương pháp thử. Phần 5: Xác định đọ bền chu kỳ nóng lạnh</t>
  </si>
  <si>
    <t>Tấm xi măng sợi-Phương pháp thử. Phần 6: Xác định khả năng chống thấm nước</t>
  </si>
  <si>
    <t>Tấm xi măng sợi-Phương pháp thử. Phần 4: Xác định độ co dãn ẩm</t>
  </si>
  <si>
    <t>Tấm xi măng sợi-Phương pháp thử. Phần 3: Xác định khối lượng thể tích biểu kiến</t>
  </si>
  <si>
    <t>Tấm xi măng sợi-Phương pháp thử. Phần 7: Xác định độ bền nước nóng</t>
  </si>
  <si>
    <t>Tấm xi măng sợi-Phương pháp thử. Phần 8: Xác định độ bền băng giá</t>
  </si>
  <si>
    <t>Tấm xi măng sợi-Phương pháp thử. Phần 9: Xác định độ bền mưa - nắng</t>
  </si>
  <si>
    <t>Sơn bảo vệ kết cấu thép. Quy trình thi công và nghiệm thu</t>
  </si>
  <si>
    <t xml:space="preserve"> 8790:2011</t>
  </si>
  <si>
    <t>Sơn giàu kẽm</t>
  </si>
  <si>
    <t>Sơn polyuretan bảo vệ kết cấu thép</t>
  </si>
  <si>
    <t>Sơn Epoxy</t>
  </si>
  <si>
    <t>9012:2011</t>
  </si>
  <si>
    <t xml:space="preserve"> 9013:2011</t>
  </si>
  <si>
    <t xml:space="preserve"> 9014:2011</t>
  </si>
  <si>
    <t>Sơn phủ bảo vệ kết cấu thép. Hướng dẫn kiểm tra, giám sát chất lượng quá trình thi công</t>
  </si>
  <si>
    <t xml:space="preserve"> 9276:2012</t>
  </si>
  <si>
    <t>Sơn tường dạng nhũ tương - Phương pháp xác định độ bền nhiệt ẩm của màng sơn</t>
  </si>
  <si>
    <t xml:space="preserve"> 9405:2012</t>
  </si>
  <si>
    <t>Sơn và lớp phủ bảo vệ kim loại - Xác định đặc tính của lớp phủ đường ống bằng phương pháp bóc tách Catốt</t>
  </si>
  <si>
    <t>9881:2013</t>
  </si>
  <si>
    <t>Sơn lót vô cơ giàu kẽm. Yêu cầu kỹ thuật và phương pháp thử</t>
  </si>
  <si>
    <t>Bột kẽm sử dụng trong sơn. Yêu cầu kỹ thuật và phương pháp thử</t>
  </si>
  <si>
    <t>10833:2015</t>
  </si>
  <si>
    <t>Sơn nhựa fluor cho kết cấu thép</t>
  </si>
  <si>
    <t>11416:2016</t>
  </si>
  <si>
    <t>Sơn và lớp phủ bảo vệ kim loại. Phương pháp thử trong điều kiện tự nhiên. Phần 1: Hướng dẫn đánh giá hệ sơn và lớp phủ bảo vệ kim loại</t>
  </si>
  <si>
    <t>Sơn và lớp phủ bảo vệ kim loại. Phương pháp thử trong điều kiện tự nhiên. Phần 2: Đánh giá tổng thể bằng phương pháp trực quan</t>
  </si>
  <si>
    <t>Sơn và lớp phủ bảo vệ kim loại. Phương pháp thử trong điều kiện tự nhiên. Phần 3: Xác định độ mất màu.</t>
  </si>
  <si>
    <t>Sơn và lớp phủ bảo vệ kim loại. Phương pháp thử trong điều kiện tự nhiên. Phần 4: Xác định độ tích bụi</t>
  </si>
  <si>
    <t>Sơn và lớp phủ bảo vệ kim loại. Phương pháp thử trong điều kiện tự nhiên. Phần 9: Xác định độ đứt gãy</t>
  </si>
  <si>
    <t>Sơn và lớp phủ bảo vệ kim loại. Phương pháp thử trong điều kiện tự nhiên. Phần 10: Xác định sự phồng rộp</t>
  </si>
  <si>
    <t>Sơn và lớp phủ bảo vệ kim loại. Phương pháp thử trong điều kiện tự nhiên. Phần 11: Xác định độ tạo vẩy và bong tróc</t>
  </si>
  <si>
    <t>Sơn và lớp phủ bảo vệ kim loại. Phương pháp thử trong điều kiện tự nhiên. Phần 13: Xác định độ thay đổi màu</t>
  </si>
  <si>
    <t>Sơn và lớp phủ bảo vệ kim loại. Phương pháp thử trong điều kiện tự nhiên. Phần 14: xác định độ phát triển của nấm và tảo</t>
  </si>
  <si>
    <t xml:space="preserve"> 8785-1:2011</t>
  </si>
  <si>
    <t xml:space="preserve"> 8785-2:2011</t>
  </si>
  <si>
    <t>8785-3:2011</t>
  </si>
  <si>
    <t xml:space="preserve"> 8785-4:2011</t>
  </si>
  <si>
    <t xml:space="preserve"> 8785-9:2011</t>
  </si>
  <si>
    <t xml:space="preserve"> 8785-10:2011</t>
  </si>
  <si>
    <t xml:space="preserve"> 8785-11:2011</t>
  </si>
  <si>
    <t>8785-13:2011</t>
  </si>
  <si>
    <t xml:space="preserve"> 8785-14:2011</t>
  </si>
  <si>
    <t>Ván sàn composite gỗ nhựa</t>
  </si>
  <si>
    <t>Ván trang trí composite gỗ nhựa</t>
  </si>
  <si>
    <t xml:space="preserve"> 11352:2016</t>
  </si>
  <si>
    <t>11353:2016</t>
  </si>
  <si>
    <t>Đơn vị biên soạn</t>
  </si>
  <si>
    <t>Đơn vị đề nghị ban hành</t>
  </si>
  <si>
    <t>Vật liệu bảo vệ và sửa chữa kết cấu bê tông: PPT cho vữa sửa chữa</t>
  </si>
  <si>
    <t>Vật liệu bảo vệ và sửa chữa kết cấu bê tông: PPT xác định chống ăn mòn xâm thực hóa học khắc nghiệt</t>
  </si>
  <si>
    <t>Vật liệu bảo vệ và sửa chữa kết cấu bê tông: PPT xác định tương thích với nhiệt</t>
  </si>
  <si>
    <t>Vật liệu bảo vệ và sửa chữa kết cấu bê tông: PPT xác định thâm nhập clorua</t>
  </si>
  <si>
    <t>Vật liệu bảo vệ và sửa chữa kết cấu bê tông: PPT xác định khả năng bảo vệ cốt thép khỏi ăn mòn</t>
  </si>
  <si>
    <t>Vật liệu bảo vệ và sửa chữa kết cấu bê tông: PPT xác định độ bền lâu của phụ gia kết dính</t>
  </si>
  <si>
    <t>Vật liệu bảo vệ và sửa chữa kết cấu bê tông: PPT xác định hàm lượng clorua trong bê tông</t>
  </si>
  <si>
    <t>Vật liệu bảo vệ và sửa chữa kết cấu bê tông: PPT kéo nhổ bê tông</t>
  </si>
  <si>
    <t>Vật liệu bảo vệ và sửa chữa kết cấu bê tông: PPT xác định thành phần của vữa khô trộn sẵn</t>
  </si>
  <si>
    <t>Vật liệu bảo vệ và sửa chữa kết cấu bê tông: PPT với phụ gia đầy chất kết dính polyme</t>
  </si>
  <si>
    <t>15183:2006</t>
  </si>
  <si>
    <t>13733:2002</t>
  </si>
  <si>
    <t>14629:2007</t>
  </si>
  <si>
    <t>1881:2006</t>
  </si>
  <si>
    <t>12192:2002</t>
  </si>
  <si>
    <t>Phụ gia ức chế ăn mòn cốt thép trong bê tông</t>
  </si>
  <si>
    <t>Phương pháp xác định ảnh hưởng của phụ gia hóa học đến khả năng bảo vệ ăn mòn cốt thép khỏ ăn mòn clorua trong bê tông</t>
  </si>
  <si>
    <t xml:space="preserve">Phụ gia ức chế ăn mòn cốt thép - Xác định khả năng chống ăn mòn cốt thép trong bê tông bằng phương pháp trở kháng phân cực nhúng trong hồ xi măng </t>
  </si>
  <si>
    <t>Phụ gia hóa học cho bê tông và vữa - PPT khả năng ức chế ăn mòn cốt thép bằng thử nghiệm điện hóa hằng áp</t>
  </si>
  <si>
    <t>C1582</t>
  </si>
  <si>
    <t>G109</t>
  </si>
  <si>
    <t>G180</t>
  </si>
  <si>
    <t>BS EN 480-14:2006</t>
  </si>
  <si>
    <t>12350-4</t>
  </si>
  <si>
    <t>Bê tông - Phương pháp xác định điện trở suất</t>
  </si>
  <si>
    <t>Bê tông - Phương pháp xác định tốc độ thấm nước</t>
  </si>
  <si>
    <t>Bê tông - Xác định hệ số khuếch tán ion clo bằng phương pháp giá tốc thấm ion clo</t>
  </si>
  <si>
    <t>Bê tông – Phương pháp xác định chiều sâu cacbonat</t>
  </si>
  <si>
    <t>C1760 -12
C 1876-19</t>
  </si>
  <si>
    <t>C1585
C 1757</t>
  </si>
  <si>
    <t>NT Build 492
NT Build 443</t>
  </si>
  <si>
    <t>JIS A 1152:2008</t>
  </si>
  <si>
    <t>Bê tông – Phương pháp bán đoạn nhiệt xác định nhiệt tỏa của bê tông trong quá trình đóng rắn</t>
  </si>
  <si>
    <t>Bê tông – Phương pháp đoạn nhiệt xác định nhiệt tỏa của bê tông trong quá trình đóng rắn</t>
  </si>
  <si>
    <t>12390-14</t>
  </si>
  <si>
    <t>12390-15</t>
  </si>
  <si>
    <t>(chờ công bố)</t>
  </si>
  <si>
    <t xml:space="preserve">ISO 1920-12:2010 </t>
  </si>
  <si>
    <t>Xác định clo hòa tan trong axit của vữa và BT</t>
  </si>
  <si>
    <t>Xác định clo hòa tan trong nước  của vữa và BT</t>
  </si>
  <si>
    <t>Ăn mòn hóa học bê tông - Xác định hàm lượng cacbon dioxit gây ăn mòn trong nước</t>
  </si>
  <si>
    <t>13577:2007</t>
  </si>
  <si>
    <t>ASTM C1152</t>
  </si>
  <si>
    <t>Viện KHCN XD</t>
  </si>
  <si>
    <t>Bộ XD</t>
  </si>
  <si>
    <t>PPT xác định thay đổi chiều dài của bê tông do phản ứng kiềm-silic</t>
  </si>
  <si>
    <t>PPT xác định thay đổi chiều dài của bê tông do phản ứng kiềm-đá cacbonat hóa</t>
  </si>
  <si>
    <t>Chỉ dẫn giảm thiểu nguy cơ xảy ra phản ứng kiềm cốt liệu trong bê tông</t>
  </si>
  <si>
    <t>C1293</t>
  </si>
  <si>
    <t>C1778</t>
  </si>
  <si>
    <t>Viện VLXD</t>
  </si>
  <si>
    <t>Hội BT VN</t>
  </si>
  <si>
    <t>Tiêu chuẩn vật liệu Bảo vệ và sửa chữa bê tông</t>
  </si>
  <si>
    <t>Xi măng - PP xác định nhiệt thủy hóa của xi măng sử dụng nhiệt lượng kế đẳng nhiệt</t>
  </si>
  <si>
    <t>Tiêu chuẩn về độ bền lâu, chống ăn mòn, bảo vệ cốt thép của bê tông</t>
  </si>
  <si>
    <t>Phụ gia chống ăn mòn, bảo vệ cốt thép cho bê tông và phương pháp thử</t>
  </si>
  <si>
    <t>Kết cấu bê tông và bê tông cốt thép - Yêu cầu bảo vệ chống ăn mòn trong môi trường biển</t>
  </si>
  <si>
    <t xml:space="preserve"> 9346:2012</t>
  </si>
  <si>
    <t>Kết cấu bê tông và bê tông cốt thép - Yêu cầu chung về thiết kế độ bền lâu và tuổi thọ trong môi trường xâm thực</t>
  </si>
  <si>
    <t>12041:2017</t>
  </si>
  <si>
    <t>Cát nhiễm mặn cho bê tông và vữa</t>
  </si>
  <si>
    <t xml:space="preserve">JGJ 206-2010 </t>
  </si>
  <si>
    <t>Sản phẩm và hệ sản phẩm bảo vệ và sữa chữa bê tông - Định nghĩa, yêu cầu kỹ thuật, kiểm soát chất lượng và đánh giá sự phù hợp</t>
  </si>
  <si>
    <t>BS EN 1504 - Part (1:10)</t>
  </si>
  <si>
    <t>Vật liệu chống thấm thi công dạng lỏng sử dụng cho công trình xây dựng</t>
  </si>
  <si>
    <t>JIS A6021</t>
  </si>
  <si>
    <t>Công nghệ chống ăn mòn cho kết cấu bê tông thoát nước- Phần 1: Khái niệm</t>
  </si>
  <si>
    <t>JIS 7502-1</t>
  </si>
  <si>
    <t>Công nghệ chống ăn mòn 
cho kết cấu bê tông thoát nước - Phần 2: Tiêu chuẩn thiết kế chống ăn mòn axit sunfuric</t>
  </si>
  <si>
    <t>JIS 7502-2</t>
  </si>
  <si>
    <t>Công nghệ chống ăn mòn 
cho kết cấu bê tông thoát nước - Phần 3: Tiêu chuẩn xây dựng chống ăn mòn axit sunfuric</t>
  </si>
  <si>
    <t>JIS 7502-3</t>
  </si>
  <si>
    <t xml:space="preserve">Điện trở kháng quang
 phổ (EIS) trên các mẫu kim loại phủ và không phủ </t>
  </si>
  <si>
    <t>ISO 16773
-(1÷4)</t>
  </si>
  <si>
    <t>Sơn và vecni - Yêu cầu kỹ 
thuật với hệ thống sơn bảo vệ cho các công trình ngoài khơi và các cấu trúc tương tự</t>
  </si>
  <si>
    <t>ISO 20340</t>
  </si>
  <si>
    <t xml:space="preserve">Sơn và vecni – 
Sơn bảo vệ kết cấu thép </t>
  </si>
  <si>
    <t>ISO 12944
-(1÷8)</t>
  </si>
  <si>
    <t>Sơn và vecni - 
Xác định khả năng chịu không khí ẩm chứa sulfur dioxide</t>
  </si>
  <si>
    <t>ISO 3231</t>
  </si>
  <si>
    <t>Sơn và vecni -
 Xác định khả năng chịu mù muối trung tính</t>
  </si>
  <si>
    <t>ISO 7253</t>
  </si>
  <si>
    <t>Sơn và vecsni- Xác định độ thấm carbon dioxide</t>
  </si>
  <si>
    <t>BS EN 1062-6</t>
  </si>
  <si>
    <t>Tiêu chuẩn về công nghệ chống ăn mòn</t>
  </si>
  <si>
    <t>Tiêu chuẩn về lĩnh vực sơn phủ</t>
  </si>
  <si>
    <t>Viện Tiêu chuẩn</t>
  </si>
  <si>
    <t>Bộ NN &amp; PTNT</t>
  </si>
  <si>
    <t>Viện KHCNXD</t>
  </si>
  <si>
    <t>Viện KHCN GVT</t>
  </si>
  <si>
    <t>Bộ GTVT</t>
  </si>
  <si>
    <t>Tổng Cục ĐL CL</t>
  </si>
  <si>
    <t>Trường ĐH Lâm Nghiệp</t>
  </si>
  <si>
    <t>Tiêu chuẩn về Vữa chống ăn mòn</t>
  </si>
  <si>
    <t>Tiêu chuẩn về Xi măng và các sản phẩm xi măng</t>
  </si>
  <si>
    <t xml:space="preserve"> Phụ gia chống ăn mòn clorua cho bê tông cốt thép – Yêu cầu kỹ thuật</t>
  </si>
  <si>
    <t>Phương pháp xác định ảnh hưởng của các phụ gia hóa học đối với sự ăn mòn của cốt thép nhúng trong bê tông tiếp xúc với môi trường clorua</t>
  </si>
  <si>
    <t>Viện 
KHCN GTVT</t>
  </si>
  <si>
    <t>Viện
 KHCN GTVT</t>
  </si>
  <si>
    <t>Tiêu chuẩn về vữa bền hóa</t>
  </si>
  <si>
    <t>Tiêu chuẩn về vật liệu chống thấm và silicon xảm khe</t>
  </si>
  <si>
    <t>Tiêu chuẩn khác</t>
  </si>
  <si>
    <t>DANH MỤC TIÊU CHUẨN CỐT LÕI VÀ LỘ TRÌNH THỰC HIỆN BIÊN SOẠN</t>
  </si>
  <si>
    <t>TT</t>
  </si>
  <si>
    <t>Tên tiêu chuẩn</t>
  </si>
  <si>
    <t>I</t>
  </si>
  <si>
    <t>Lĩnh vực kính xây dựng</t>
  </si>
  <si>
    <t>TCVN 7218:2018</t>
  </si>
  <si>
    <t>TCVN 7456:2004</t>
  </si>
  <si>
    <t>TCVN 7528:2005</t>
  </si>
  <si>
    <t>TCVN 7529:2005</t>
  </si>
  <si>
    <t>TCVN 9808:2013</t>
  </si>
  <si>
    <t>TCVN 7737:2007</t>
  </si>
  <si>
    <t>TCVN 8260:2009</t>
  </si>
  <si>
    <t>TCVN 9078:2011</t>
  </si>
  <si>
    <t>TCVN 9077:2011</t>
  </si>
  <si>
    <t>TCVN 7455:2013</t>
  </si>
  <si>
    <t>Cấu kiện xây dựng – Cấu kiện kính – Phương pháp thử độ bền chịu lửa</t>
  </si>
  <si>
    <t>ISO 3009:2003</t>
  </si>
  <si>
    <t>Mặt dựng kính – Tiêu chuẩn sản phẩm</t>
  </si>
  <si>
    <t>BS EN 13830:2015</t>
  </si>
  <si>
    <t>Mặt dựng kính- Độ lọt khí – Yêu cầu kỹ thuật và phân loại</t>
  </si>
  <si>
    <t>BS EN 12152:2002</t>
  </si>
  <si>
    <t>Mặt dựng kính- Độ kín nước – Yêu cầu kỹ thuật và phân loại</t>
  </si>
  <si>
    <t>BS EN 12154:2000</t>
  </si>
  <si>
    <t>Mặt dựng kính- Độ bền dưới áp lực gió – Phương pháp thử</t>
  </si>
  <si>
    <t>BS EN 12179:2000</t>
  </si>
  <si>
    <t>Mặt dựng kính- Độ bền dưới áp lực gió – Yêu cầu kỹ thuật</t>
  </si>
  <si>
    <t>BS EN 13116:2001</t>
  </si>
  <si>
    <t>Mặt dựng kính – Độ bền va đập – Yêu cầu kỹ thuật</t>
  </si>
  <si>
    <t>BS EN 14019:2016</t>
  </si>
  <si>
    <t>II</t>
  </si>
  <si>
    <t>Lĩnh vực vật liệu chịu lửa, 
cách nhiệt, chống cháy</t>
  </si>
  <si>
    <t>Vật liệu chịu lửa</t>
  </si>
  <si>
    <t>TCVN 4710:2018</t>
  </si>
  <si>
    <t>TCVN 7484:2005</t>
  </si>
  <si>
    <t>TCVN 7710:2007</t>
  </si>
  <si>
    <t>TCVN 8255:2009</t>
  </si>
  <si>
    <t>TCVN 9032:2011</t>
  </si>
  <si>
    <t>TCVN-----</t>
  </si>
  <si>
    <t>TCVN 7709:2007</t>
  </si>
  <si>
    <t>Độ bền cháy của vật liệu và kết cấu xây dựng</t>
  </si>
  <si>
    <t>Vật liệu xây dựng- Phương pháp thử tính không cháy của vật liệu</t>
  </si>
  <si>
    <t xml:space="preserve">ISO 1182:2010: </t>
  </si>
  <si>
    <t>13.220.50</t>
  </si>
  <si>
    <t>ISO 9239-2:2013</t>
  </si>
  <si>
    <t>Thử nghiệm với lửa-Tính lan truyền lửa-Phần 2: Tính lan truyền lửa theo phương ngang trên sản phẩm xây dựng và giao thông đặt thẳng đứng</t>
  </si>
  <si>
    <t xml:space="preserve">ISO 5658-2:2011 </t>
  </si>
  <si>
    <t>Thử nghiệm phản ứng với lửa- Tính lan truyền lửa- Phần 4: Thử nghiệm tính cháy lan của ngọn lửa ở quy mô trung bình với mẫu thử đặt theo phương thẳng đứng.</t>
  </si>
  <si>
    <t xml:space="preserve">ISO 5658-4:2012 
</t>
  </si>
  <si>
    <t>Thử nghiệm với lửa-Tốc độ giải nhiệt lượng, sinh khói và mất khối lượng-Phần 1: Tốc độ giải phóng nhiệt lượng (phương pháp côn nhiệt lượng) và tốc độ sinh khói (Đo theo phương pháp động)</t>
  </si>
  <si>
    <t xml:space="preserve">ISO 5660-1:2015 </t>
  </si>
  <si>
    <t>Đánh giá tính độc hại gây chết người của các sản phẩm khí sinh ra khi cháy</t>
  </si>
  <si>
    <t xml:space="preserve">ISO 13344:2015 </t>
  </si>
  <si>
    <t>Thử nghiệm phản ứng với lửa - Khả năng bắt cháy của sản phẩm xây dựng dưới tác động trực tiếp của ngọn lửa</t>
  </si>
  <si>
    <t xml:space="preserve">“ISO1716:2010 </t>
  </si>
  <si>
    <t>Thử nghiệm phản ứng với lửa – Khả năng bắt cháy của sản phẩm xây dựng sử dụng nguồn nhiệt bức xạ);</t>
  </si>
  <si>
    <t xml:space="preserve">ISO 5657:1997, </t>
  </si>
  <si>
    <t>Thử nghiệm phản ứng với lửa đối với mặt trước-Phần 2: Thử nghiệm với mẫu kích thước lớn</t>
  </si>
  <si>
    <t>VII</t>
  </si>
  <si>
    <t>Lĩnh vực vật liệu hữu cơ 
và hóa phẩm xây dựng</t>
  </si>
  <si>
    <t>Vật liệu gỗ</t>
  </si>
  <si>
    <t>TCVN 7753:2007</t>
  </si>
  <si>
    <t>TCVN 7754:2007</t>
  </si>
  <si>
    <t>TCVN 11899-4:2017</t>
  </si>
  <si>
    <t>TCVN 11902:2017</t>
  </si>
  <si>
    <t>TCVN 11943:2018</t>
  </si>
  <si>
    <t>TCVN 7960:2008</t>
  </si>
  <si>
    <t>Sơn và véc ni</t>
  </si>
  <si>
    <t>Hóa phẩm xây dựng</t>
  </si>
  <si>
    <t>TCVN 7951:2008</t>
  </si>
  <si>
    <t>TCVN 7953:2008</t>
  </si>
  <si>
    <t>Tấm thạch cao</t>
  </si>
  <si>
    <t>TCVN 8256:2009</t>
  </si>
  <si>
    <t>ASTM E3090-19</t>
  </si>
  <si>
    <t>TC
XDVN</t>
  </si>
  <si>
    <t>Hủy
bỏ</t>
  </si>
  <si>
    <t>Giai đoạn
2020 - 2025</t>
  </si>
  <si>
    <t>DANH MỤC TIÊU CHUẨN
VỀ  LĨNH VỰC ĂN MÒN, CHỐNG XÂM THỰC VÀ LỘ TRÌNH THỰC HIỆN  (TIỂU BAN VẬT LIỆU)</t>
  </si>
  <si>
    <r>
      <t xml:space="preserve">Số hiệu tiêu chuẩn 
TCVN </t>
    </r>
    <r>
      <rPr>
        <i/>
        <sz val="10"/>
        <color indexed="8"/>
        <rFont val="Arial"/>
        <family val="2"/>
        <scheme val="minor"/>
      </rPr>
      <t>(nếu có)</t>
    </r>
  </si>
  <si>
    <r>
      <t>Thử nghiệm phản ứng với lửa-Phần 2:  Xác định tính cháy lan đối với mặt sàn tại mức thông nhiệt lượng 25 kW/m</t>
    </r>
    <r>
      <rPr>
        <vertAlign val="superscript"/>
        <sz val="10"/>
        <color indexed="8"/>
        <rFont val="Arial"/>
        <family val="2"/>
        <scheme val="minor"/>
      </rPr>
      <t>2</t>
    </r>
  </si>
  <si>
    <t>ISO 13785- 2:2002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</si>
</sst>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"/>
  </numFmts>
  <fonts count="39" x14ac:knownFonts="1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indexed="12"/>
      <name val="Calibri"/>
      <family val="2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4"/>
      <color rgb="FFFF0000"/>
      <name val="Times New Roman"/>
      <family val="1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6"/>
      <color theme="1"/>
      <name val="Arial"/>
      <family val="2"/>
      <scheme val="minor"/>
    </font>
    <font>
      <i/>
      <sz val="10"/>
      <color indexed="8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0"/>
      <name val="Arial"/>
      <family val="2"/>
      <scheme val="minor"/>
    </font>
    <font>
      <vertAlign val="superscript"/>
      <sz val="10"/>
      <color indexed="8"/>
      <name val="Arial"/>
      <family val="2"/>
      <scheme val="minor"/>
    </font>
    <font>
      <b/>
      <i/>
      <sz val="10"/>
      <name val="Arial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1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/>
    <xf numFmtId="0" fontId="1" fillId="0" borderId="0"/>
  </cellStyleXfs>
  <cellXfs count="225">
    <xf numFmtId="0" fontId="0" fillId="0" borderId="0" xfId="0"/>
    <xf numFmtId="0" fontId="27" fillId="0" borderId="39" xfId="28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vertical="center"/>
    </xf>
    <xf numFmtId="0" fontId="27" fillId="0" borderId="0" xfId="0" applyFont="1" applyFill="1"/>
    <xf numFmtId="0" fontId="26" fillId="0" borderId="1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39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/>
    <xf numFmtId="0" fontId="27" fillId="0" borderId="34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horizontal="center"/>
    </xf>
    <xf numFmtId="0" fontId="27" fillId="0" borderId="34" xfId="0" applyFont="1" applyFill="1" applyBorder="1" applyAlignment="1">
      <alignment vertical="top" wrapText="1"/>
    </xf>
    <xf numFmtId="0" fontId="27" fillId="0" borderId="34" xfId="0" applyFont="1" applyFill="1" applyBorder="1" applyAlignment="1">
      <alignment horizontal="center" vertical="top" wrapText="1"/>
    </xf>
    <xf numFmtId="0" fontId="27" fillId="0" borderId="34" xfId="0" applyFont="1" applyFill="1" applyBorder="1" applyAlignment="1">
      <alignment wrapText="1"/>
    </xf>
    <xf numFmtId="0" fontId="27" fillId="0" borderId="34" xfId="0" applyFont="1" applyFill="1" applyBorder="1" applyAlignment="1">
      <alignment horizontal="center" wrapText="1"/>
    </xf>
    <xf numFmtId="0" fontId="27" fillId="0" borderId="39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34" xfId="0" applyFont="1" applyFill="1" applyBorder="1" applyAlignment="1">
      <alignment vertical="center"/>
    </xf>
    <xf numFmtId="0" fontId="28" fillId="0" borderId="14" xfId="39" applyFont="1" applyFill="1" applyBorder="1" applyAlignment="1">
      <alignment horizontal="center" vertical="center" wrapText="1"/>
    </xf>
    <xf numFmtId="0" fontId="28" fillId="0" borderId="14" xfId="39" applyFont="1" applyFill="1" applyBorder="1" applyAlignment="1">
      <alignment vertical="center" wrapText="1"/>
    </xf>
    <xf numFmtId="0" fontId="28" fillId="0" borderId="29" xfId="39" applyFont="1" applyFill="1" applyBorder="1" applyAlignment="1">
      <alignment horizontal="center" vertical="center" wrapText="1"/>
    </xf>
    <xf numFmtId="0" fontId="28" fillId="0" borderId="39" xfId="39" applyFont="1" applyFill="1" applyBorder="1" applyAlignment="1">
      <alignment horizontal="center" vertical="center" wrapText="1"/>
    </xf>
    <xf numFmtId="0" fontId="28" fillId="0" borderId="30" xfId="39" applyFont="1" applyFill="1" applyBorder="1" applyAlignment="1">
      <alignment horizontal="center" vertical="center" wrapText="1"/>
    </xf>
    <xf numFmtId="0" fontId="28" fillId="0" borderId="21" xfId="39" applyFont="1" applyFill="1" applyBorder="1" applyAlignment="1">
      <alignment horizontal="center" vertical="center" wrapText="1"/>
    </xf>
    <xf numFmtId="0" fontId="28" fillId="0" borderId="37" xfId="39" applyFont="1" applyFill="1" applyBorder="1" applyAlignment="1">
      <alignment horizontal="center" vertical="center" wrapText="1"/>
    </xf>
    <xf numFmtId="0" fontId="28" fillId="0" borderId="38" xfId="39" applyFont="1" applyFill="1" applyBorder="1" applyAlignment="1">
      <alignment vertical="center" wrapText="1"/>
    </xf>
    <xf numFmtId="0" fontId="28" fillId="0" borderId="13" xfId="39" applyFont="1" applyFill="1" applyBorder="1" applyAlignment="1">
      <alignment horizontal="center" vertical="center" wrapText="1"/>
    </xf>
    <xf numFmtId="0" fontId="29" fillId="0" borderId="26" xfId="39" applyFont="1" applyFill="1" applyBorder="1" applyAlignment="1">
      <alignment horizontal="center" vertical="center" wrapText="1"/>
    </xf>
    <xf numFmtId="0" fontId="28" fillId="0" borderId="11" xfId="39" applyFont="1" applyFill="1" applyBorder="1" applyAlignment="1">
      <alignment horizontal="left" vertical="center" wrapText="1"/>
    </xf>
    <xf numFmtId="0" fontId="28" fillId="0" borderId="39" xfId="39" applyFont="1" applyFill="1" applyBorder="1" applyAlignment="1">
      <alignment horizontal="left" vertical="center" wrapText="1"/>
    </xf>
    <xf numFmtId="0" fontId="29" fillId="0" borderId="30" xfId="39" applyFont="1" applyFill="1" applyBorder="1" applyAlignment="1">
      <alignment horizontal="center" vertical="center" wrapText="1"/>
    </xf>
    <xf numFmtId="0" fontId="29" fillId="0" borderId="14" xfId="39" applyFont="1" applyFill="1" applyBorder="1" applyAlignment="1">
      <alignment horizontal="center" vertical="center" wrapText="1"/>
    </xf>
    <xf numFmtId="0" fontId="28" fillId="0" borderId="32" xfId="39" applyFont="1" applyFill="1" applyBorder="1" applyAlignment="1">
      <alignment horizontal="left" vertical="center" wrapText="1"/>
    </xf>
    <xf numFmtId="0" fontId="28" fillId="0" borderId="25" xfId="39" applyFont="1" applyFill="1" applyBorder="1" applyAlignment="1">
      <alignment horizontal="left" vertical="center" wrapText="1"/>
    </xf>
    <xf numFmtId="0" fontId="28" fillId="0" borderId="14" xfId="39" applyFont="1" applyFill="1" applyBorder="1" applyAlignment="1">
      <alignment horizontal="left" vertical="center" wrapText="1"/>
    </xf>
    <xf numFmtId="0" fontId="28" fillId="0" borderId="29" xfId="39" applyFont="1" applyFill="1" applyBorder="1" applyAlignment="1">
      <alignment horizontal="left" vertical="center" wrapText="1"/>
    </xf>
    <xf numFmtId="0" fontId="28" fillId="0" borderId="22" xfId="39" applyFont="1" applyFill="1" applyBorder="1" applyAlignment="1">
      <alignment horizontal="center" vertical="center" wrapText="1"/>
    </xf>
    <xf numFmtId="0" fontId="28" fillId="0" borderId="21" xfId="39" applyFont="1" applyFill="1" applyBorder="1" applyAlignment="1">
      <alignment vertical="center" wrapText="1"/>
    </xf>
    <xf numFmtId="0" fontId="28" fillId="0" borderId="24" xfId="39" applyFont="1" applyFill="1" applyBorder="1" applyAlignment="1">
      <alignment vertical="center" wrapText="1"/>
    </xf>
    <xf numFmtId="0" fontId="28" fillId="0" borderId="39" xfId="39" applyFont="1" applyFill="1" applyBorder="1" applyAlignment="1">
      <alignment vertical="center" wrapText="1"/>
    </xf>
    <xf numFmtId="0" fontId="28" fillId="0" borderId="0" xfId="39" applyFont="1" applyFill="1" applyAlignment="1">
      <alignment horizontal="center" vertical="center" wrapText="1"/>
    </xf>
    <xf numFmtId="0" fontId="28" fillId="0" borderId="0" xfId="39" applyFont="1" applyFill="1" applyAlignment="1">
      <alignment horizontal="left" vertical="center" wrapText="1"/>
    </xf>
    <xf numFmtId="0" fontId="26" fillId="0" borderId="11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34" xfId="0" applyFont="1" applyFill="1" applyBorder="1" applyAlignment="1">
      <alignment vertical="center"/>
    </xf>
    <xf numFmtId="0" fontId="30" fillId="0" borderId="31" xfId="0" applyFont="1" applyFill="1" applyBorder="1" applyAlignment="1">
      <alignment vertical="center"/>
    </xf>
    <xf numFmtId="0" fontId="30" fillId="0" borderId="31" xfId="0" applyFont="1" applyFill="1" applyBorder="1" applyAlignment="1">
      <alignment horizontal="left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vertical="top" wrapText="1"/>
    </xf>
    <xf numFmtId="0" fontId="27" fillId="0" borderId="3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7" fillId="0" borderId="31" xfId="0" applyFont="1" applyFill="1" applyBorder="1"/>
    <xf numFmtId="0" fontId="27" fillId="0" borderId="31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wrapText="1"/>
    </xf>
    <xf numFmtId="0" fontId="27" fillId="0" borderId="31" xfId="0" applyFont="1" applyFill="1" applyBorder="1" applyAlignment="1">
      <alignment vertical="center" wrapText="1"/>
    </xf>
    <xf numFmtId="0" fontId="31" fillId="0" borderId="34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vertical="top" wrapText="1"/>
    </xf>
    <xf numFmtId="0" fontId="29" fillId="0" borderId="34" xfId="0" applyFont="1" applyFill="1" applyBorder="1" applyAlignment="1">
      <alignment vertical="center" wrapText="1"/>
    </xf>
    <xf numFmtId="0" fontId="27" fillId="0" borderId="10" xfId="0" applyFont="1" applyFill="1" applyBorder="1"/>
    <xf numFmtId="165" fontId="27" fillId="0" borderId="13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0" borderId="0" xfId="0" applyFont="1" applyFill="1"/>
    <xf numFmtId="0" fontId="27" fillId="0" borderId="0" xfId="0" applyFont="1" applyFill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29" fillId="0" borderId="39" xfId="45" applyFont="1" applyFill="1" applyBorder="1" applyAlignment="1">
      <alignment vertical="top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8" fillId="0" borderId="30" xfId="39" applyFont="1" applyFill="1" applyBorder="1" applyAlignment="1">
      <alignment horizontal="center" vertical="center"/>
    </xf>
    <xf numFmtId="0" fontId="28" fillId="0" borderId="15" xfId="39" applyFont="1" applyFill="1" applyBorder="1" applyAlignment="1">
      <alignment horizontal="center" vertical="center"/>
    </xf>
    <xf numFmtId="0" fontId="28" fillId="0" borderId="14" xfId="39" applyFont="1" applyFill="1" applyBorder="1" applyAlignment="1">
      <alignment horizontal="center" vertical="center"/>
    </xf>
    <xf numFmtId="0" fontId="28" fillId="0" borderId="10" xfId="39" applyFont="1" applyFill="1" applyBorder="1" applyAlignment="1">
      <alignment horizontal="center" vertical="center"/>
    </xf>
    <xf numFmtId="0" fontId="28" fillId="0" borderId="10" xfId="39" applyFont="1" applyFill="1" applyBorder="1" applyAlignment="1">
      <alignment vertical="center"/>
    </xf>
    <xf numFmtId="0" fontId="28" fillId="0" borderId="16" xfId="39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0" borderId="0" xfId="39" applyFont="1" applyFill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justify" vertical="top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wrapText="1"/>
    </xf>
    <xf numFmtId="0" fontId="29" fillId="0" borderId="39" xfId="0" applyFont="1" applyFill="1" applyBorder="1" applyAlignment="1">
      <alignment vertical="center" wrapText="1"/>
    </xf>
    <xf numFmtId="0" fontId="27" fillId="0" borderId="39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vertical="center"/>
    </xf>
    <xf numFmtId="0" fontId="29" fillId="0" borderId="39" xfId="0" applyFont="1" applyFill="1" applyBorder="1" applyAlignment="1">
      <alignment horizontal="justify" vertical="center"/>
    </xf>
    <xf numFmtId="0" fontId="28" fillId="0" borderId="39" xfId="39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22" fontId="27" fillId="0" borderId="3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27" fillId="0" borderId="40" xfId="0" applyFont="1" applyFill="1" applyBorder="1" applyAlignment="1">
      <alignment horizontal="center" vertical="center"/>
    </xf>
    <xf numFmtId="0" fontId="28" fillId="0" borderId="32" xfId="39" applyFont="1" applyFill="1" applyBorder="1" applyAlignment="1">
      <alignment horizontal="center" vertical="center" wrapText="1"/>
    </xf>
    <xf numFmtId="0" fontId="28" fillId="0" borderId="17" xfId="39" applyFont="1" applyFill="1" applyBorder="1" applyAlignment="1">
      <alignment horizontal="center" vertical="center" wrapText="1"/>
    </xf>
    <xf numFmtId="0" fontId="28" fillId="0" borderId="17" xfId="39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8" fillId="0" borderId="40" xfId="39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vertical="center" wrapText="1"/>
    </xf>
    <xf numFmtId="0" fontId="28" fillId="0" borderId="40" xfId="39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0" fontId="33" fillId="0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35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horizontal="justify" vertical="center" wrapText="1"/>
    </xf>
    <xf numFmtId="0" fontId="30" fillId="0" borderId="42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32" fillId="0" borderId="42" xfId="0" applyFont="1" applyFill="1" applyBorder="1" applyAlignment="1">
      <alignment vertical="center" wrapText="1"/>
    </xf>
    <xf numFmtId="0" fontId="29" fillId="0" borderId="42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vertical="center" wrapText="1"/>
    </xf>
    <xf numFmtId="0" fontId="30" fillId="0" borderId="42" xfId="0" applyFont="1" applyFill="1" applyBorder="1" applyAlignment="1">
      <alignment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38" fillId="0" borderId="42" xfId="0" applyFont="1" applyFill="1" applyBorder="1" applyAlignment="1">
      <alignment horizontal="left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" fontId="36" fillId="0" borderId="42" xfId="0" applyNumberFormat="1" applyFont="1" applyFill="1" applyBorder="1" applyAlignment="1">
      <alignment horizontal="center" vertical="center"/>
    </xf>
    <xf numFmtId="2" fontId="29" fillId="0" borderId="42" xfId="0" applyNumberFormat="1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 wrapText="1"/>
    </xf>
    <xf numFmtId="49" fontId="29" fillId="0" borderId="42" xfId="0" applyNumberFormat="1" applyFont="1" applyFill="1" applyBorder="1" applyAlignment="1">
      <alignment horizontal="center" vertical="center"/>
    </xf>
    <xf numFmtId="2" fontId="36" fillId="0" borderId="42" xfId="0" applyNumberFormat="1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vertical="center"/>
    </xf>
    <xf numFmtId="165" fontId="27" fillId="0" borderId="42" xfId="0" applyNumberFormat="1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left" vertical="center" wrapText="1"/>
    </xf>
    <xf numFmtId="165" fontId="26" fillId="0" borderId="42" xfId="0" applyNumberFormat="1" applyFont="1" applyFill="1" applyBorder="1" applyAlignment="1">
      <alignment horizontal="center" vertical="center"/>
    </xf>
    <xf numFmtId="165" fontId="27" fillId="0" borderId="42" xfId="0" applyNumberFormat="1" applyFont="1" applyFill="1" applyBorder="1" applyAlignment="1">
      <alignment horizontal="center" vertical="center" wrapText="1"/>
    </xf>
    <xf numFmtId="0" fontId="26" fillId="24" borderId="42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 wrapText="1"/>
    </xf>
    <xf numFmtId="0" fontId="26" fillId="24" borderId="42" xfId="0" applyFont="1" applyFill="1" applyBorder="1" applyAlignment="1">
      <alignment horizontal="center" vertical="center" wrapText="1"/>
    </xf>
    <xf numFmtId="0" fontId="26" fillId="24" borderId="42" xfId="0" applyFont="1" applyFill="1" applyBorder="1" applyAlignment="1">
      <alignment horizontal="center" vertical="center"/>
    </xf>
  </cellXfs>
  <cellStyles count="4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̀nh thường" xfId="0" builtinId="0"/>
    <cellStyle name="Calculation 2" xfId="26" xr:uid="{00000000-0005-0000-0000-000019000000}"/>
    <cellStyle name="Check Cell 2" xfId="27" xr:uid="{00000000-0005-0000-0000-00001A000000}"/>
    <cellStyle name="Dấu phẩy" xfId="28" builtinId="3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Hyperlink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 2" xfId="39" xr:uid="{00000000-0005-0000-0000-000027000000}"/>
    <cellStyle name="Normal 2 2" xfId="46" xr:uid="{00000000-0005-0000-0000-000028000000}"/>
    <cellStyle name="Normal 3" xfId="45" xr:uid="{00000000-0005-0000-0000-000029000000}"/>
    <cellStyle name="Note 2" xfId="40" xr:uid="{00000000-0005-0000-0000-00002A000000}"/>
    <cellStyle name="Output 2" xfId="41" xr:uid="{00000000-0005-0000-0000-00002B000000}"/>
    <cellStyle name="Title 2" xfId="42" xr:uid="{00000000-0005-0000-0000-00002C000000}"/>
    <cellStyle name="Total 2" xfId="43" xr:uid="{00000000-0005-0000-0000-00002D000000}"/>
    <cellStyle name="Warning Text 2" xfId="44" xr:uid="{00000000-0005-0000-0000-00002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Microsoft\Windows\INetCache\Content.Outlook\UUMMFS83\_DANH%20M&#7908;C%20TCVN%20VLXD-2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 ch"/>
      <sheetName val="TC khác "/>
      <sheetName val="Tổng hợp"/>
      <sheetName val="TC liên quan tới độ bền lâu XM"/>
    </sheetNames>
    <sheetDataSet>
      <sheetData sheetId="0" refreshError="1">
        <row r="24">
          <cell r="D24" t="str">
            <v>TC</v>
          </cell>
          <cell r="E24" t="str">
            <v>TCVN</v>
          </cell>
          <cell r="F24" t="str">
            <v xml:space="preserve"> 7712:2013</v>
          </cell>
          <cell r="G24" t="str">
            <v>Xi măng pooclăng hỗn hợp ít toả nhiệt</v>
          </cell>
          <cell r="L24" t="str">
            <v>x</v>
          </cell>
          <cell r="P24" t="str">
            <v>Viện VLXD</v>
          </cell>
          <cell r="Q24" t="str">
            <v>Bộ XD</v>
          </cell>
          <cell r="AF24" t="str">
            <v>ASTM C1157 -</v>
          </cell>
        </row>
        <row r="25">
          <cell r="D25" t="str">
            <v>TC</v>
          </cell>
          <cell r="E25" t="str">
            <v>TCVN</v>
          </cell>
          <cell r="F25" t="str">
            <v xml:space="preserve"> 7569:2007</v>
          </cell>
          <cell r="G25" t="str">
            <v>Xi măng Alumin</v>
          </cell>
          <cell r="L25" t="str">
            <v>x</v>
          </cell>
          <cell r="P25" t="str">
            <v>Viện VLXD</v>
          </cell>
          <cell r="Q25" t="str">
            <v>Bộ XD</v>
          </cell>
        </row>
        <row r="43">
          <cell r="D43" t="str">
            <v>TC</v>
          </cell>
          <cell r="E43" t="str">
            <v>TCVN</v>
          </cell>
          <cell r="F43" t="str">
            <v xml:space="preserve">12003:2018 </v>
          </cell>
          <cell r="G43" t="str">
            <v>Xi măng - Phương pháp xác định độ nở thanh vữa trong môi trường nước</v>
          </cell>
          <cell r="P43" t="str">
            <v>Viện VLXD</v>
          </cell>
          <cell r="Q43" t="str">
            <v>Bộ XD</v>
          </cell>
          <cell r="AF43" t="str">
            <v xml:space="preserve">ASTM C1038/C1038M </v>
          </cell>
        </row>
        <row r="44">
          <cell r="D44" t="str">
            <v>TC</v>
          </cell>
          <cell r="E44" t="str">
            <v>TCVN</v>
          </cell>
          <cell r="F44" t="str">
            <v xml:space="preserve"> 6070:2005</v>
          </cell>
          <cell r="G44" t="str">
            <v>Xi măng pooclăng. Phương pháp xác định nhiệt thuỷ hoá</v>
          </cell>
          <cell r="P44" t="str">
            <v>Viện VLXD</v>
          </cell>
          <cell r="Q44" t="str">
            <v>Bộ XD</v>
          </cell>
          <cell r="AF44" t="str">
            <v>ASTM C 186 -</v>
          </cell>
        </row>
        <row r="45">
          <cell r="D45" t="str">
            <v>TC</v>
          </cell>
          <cell r="E45" t="str">
            <v>TCVN</v>
          </cell>
          <cell r="F45" t="str">
            <v>11970:2018</v>
          </cell>
          <cell r="G45" t="str">
            <v>Xác định nhiệt thủy hóa XM – Phương pháp bán đoạn nhiệt</v>
          </cell>
          <cell r="P45" t="str">
            <v>Viện VLXD</v>
          </cell>
          <cell r="Q45" t="str">
            <v>Bộ XD</v>
          </cell>
          <cell r="Y45">
            <v>1</v>
          </cell>
          <cell r="Z45">
            <v>1</v>
          </cell>
        </row>
        <row r="46">
          <cell r="P46" t="str">
            <v>Viện VLXD</v>
          </cell>
          <cell r="Q46" t="str">
            <v>Bộ XD</v>
          </cell>
          <cell r="AF46" t="str">
            <v>ASTM C1702</v>
          </cell>
        </row>
        <row r="47">
          <cell r="P47" t="str">
            <v>Viện VLXD</v>
          </cell>
          <cell r="Q47" t="str">
            <v>Bộ XD</v>
          </cell>
          <cell r="AF47" t="str">
            <v xml:space="preserve">ASTM C452  - </v>
          </cell>
        </row>
        <row r="48">
          <cell r="D48" t="str">
            <v>TC</v>
          </cell>
          <cell r="E48" t="str">
            <v>TCVN</v>
          </cell>
          <cell r="F48" t="str">
            <v>8874:2012</v>
          </cell>
          <cell r="G48" t="str">
            <v>Phương pháp thử xác định độ nở hãm của vữa xi măng nở</v>
          </cell>
          <cell r="P48" t="str">
            <v>Viện VLXD</v>
          </cell>
          <cell r="Q48" t="str">
            <v>Bộ XD</v>
          </cell>
          <cell r="AF48" t="str">
            <v>ASTM C806-04</v>
          </cell>
        </row>
        <row r="52">
          <cell r="P52" t="str">
            <v>Viện VLXD</v>
          </cell>
          <cell r="Q52" t="str">
            <v>Bộ XD</v>
          </cell>
        </row>
        <row r="53">
          <cell r="D53" t="str">
            <v>TC</v>
          </cell>
          <cell r="Q53" t="str">
            <v>Bộ XD</v>
          </cell>
          <cell r="AF53" t="str">
            <v>ASTM C14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tm.org/Standards/D2374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9"/>
  <sheetViews>
    <sheetView zoomScaleNormal="100" zoomScalePageLayoutView="85" workbookViewId="0">
      <pane ySplit="3" topLeftCell="A96" activePane="bottomLeft" state="frozen"/>
      <selection pane="bottomLeft" activeCell="A79" sqref="A79:XFD79"/>
    </sheetView>
  </sheetViews>
  <sheetFormatPr defaultColWidth="9.125" defaultRowHeight="12.75" x14ac:dyDescent="0.2"/>
  <cols>
    <col min="1" max="1" width="4.75" style="108" customWidth="1"/>
    <col min="2" max="2" width="5.375" style="108" customWidth="1"/>
    <col min="3" max="3" width="5.625" style="108" customWidth="1"/>
    <col min="4" max="4" width="6" style="108" customWidth="1"/>
    <col min="5" max="5" width="5.5" style="108" customWidth="1"/>
    <col min="6" max="6" width="9.875" style="159" customWidth="1"/>
    <col min="7" max="7" width="22.125" style="3" customWidth="1"/>
    <col min="8" max="8" width="6.125" style="3" customWidth="1"/>
    <col min="9" max="9" width="6.375" style="159" customWidth="1"/>
    <col min="10" max="10" width="20.25" style="159" customWidth="1"/>
    <col min="11" max="11" width="4.75" style="159" customWidth="1"/>
    <col min="12" max="13" width="5" style="159" customWidth="1"/>
    <col min="14" max="14" width="5.125" style="159" customWidth="1"/>
    <col min="15" max="15" width="5.375" style="159" customWidth="1"/>
    <col min="16" max="16" width="9.5" style="159" customWidth="1"/>
    <col min="17" max="17" width="7.75" style="159" customWidth="1"/>
    <col min="18" max="18" width="17.75" style="159" hidden="1" customWidth="1"/>
    <col min="19" max="21" width="7.75" style="108" hidden="1" customWidth="1"/>
    <col min="22" max="24" width="6.75" style="108" hidden="1" customWidth="1"/>
    <col min="25" max="25" width="7.75" style="108" hidden="1" customWidth="1"/>
    <col min="26" max="27" width="6.75" style="108" hidden="1" customWidth="1"/>
    <col min="28" max="28" width="18.5" style="159" hidden="1" customWidth="1"/>
    <col min="29" max="29" width="7.125" style="159" hidden="1" customWidth="1"/>
    <col min="30" max="30" width="12.75" style="3" hidden="1" customWidth="1"/>
    <col min="31" max="31" width="7" style="3" hidden="1" customWidth="1"/>
    <col min="32" max="32" width="13" style="3" hidden="1" customWidth="1"/>
    <col min="33" max="33" width="6.125" style="95" hidden="1" customWidth="1"/>
    <col min="34" max="34" width="13.5" style="92" hidden="1" customWidth="1"/>
    <col min="35" max="35" width="6.5" style="92" hidden="1" customWidth="1"/>
    <col min="36" max="36" width="11.125" style="159" hidden="1" customWidth="1"/>
    <col min="37" max="37" width="18.25" style="3" hidden="1" customWidth="1"/>
    <col min="38" max="38" width="18.5" style="3" hidden="1" customWidth="1"/>
    <col min="39" max="39" width="19" style="3" hidden="1" customWidth="1"/>
    <col min="40" max="16384" width="9.125" style="3"/>
  </cols>
  <sheetData>
    <row r="1" spans="1:39" ht="49.5" customHeight="1" x14ac:dyDescent="0.2">
      <c r="A1" s="161" t="s">
        <v>479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9" s="9" customFormat="1" ht="27" customHeight="1" x14ac:dyDescent="0.2">
      <c r="A2" s="162" t="s">
        <v>179</v>
      </c>
      <c r="B2" s="163" t="s">
        <v>180</v>
      </c>
      <c r="C2" s="164" t="s">
        <v>476</v>
      </c>
      <c r="D2" s="164" t="s">
        <v>182</v>
      </c>
      <c r="E2" s="163" t="s">
        <v>77</v>
      </c>
      <c r="F2" s="164" t="s">
        <v>150</v>
      </c>
      <c r="G2" s="162" t="s">
        <v>151</v>
      </c>
      <c r="H2" s="164" t="s">
        <v>182</v>
      </c>
      <c r="I2" s="163" t="s">
        <v>77</v>
      </c>
      <c r="J2" s="164" t="s">
        <v>152</v>
      </c>
      <c r="K2" s="165" t="s">
        <v>478</v>
      </c>
      <c r="L2" s="166"/>
      <c r="M2" s="167"/>
      <c r="N2" s="168" t="s">
        <v>149</v>
      </c>
      <c r="O2" s="168"/>
      <c r="P2" s="164" t="s">
        <v>299</v>
      </c>
      <c r="Q2" s="164" t="s">
        <v>300</v>
      </c>
      <c r="R2" s="7"/>
      <c r="S2" s="4" t="s">
        <v>0</v>
      </c>
      <c r="T2" s="4"/>
      <c r="U2" s="4"/>
      <c r="V2" s="4"/>
      <c r="W2" s="4"/>
      <c r="X2" s="4"/>
      <c r="Y2" s="4"/>
      <c r="Z2" s="8"/>
      <c r="AA2" s="8"/>
      <c r="AB2" s="6" t="s">
        <v>4</v>
      </c>
      <c r="AC2" s="6"/>
      <c r="AD2" s="4"/>
      <c r="AE2" s="4"/>
      <c r="AF2" s="4"/>
      <c r="AG2" s="4"/>
      <c r="AH2" s="4"/>
      <c r="AI2" s="8"/>
      <c r="AJ2" s="5" t="s">
        <v>5</v>
      </c>
      <c r="AK2" s="9" t="s">
        <v>176</v>
      </c>
    </row>
    <row r="3" spans="1:39" s="9" customFormat="1" ht="57" customHeight="1" x14ac:dyDescent="0.2">
      <c r="A3" s="162"/>
      <c r="B3" s="169"/>
      <c r="C3" s="169"/>
      <c r="D3" s="169"/>
      <c r="E3" s="169"/>
      <c r="F3" s="169"/>
      <c r="G3" s="162"/>
      <c r="H3" s="169"/>
      <c r="I3" s="169"/>
      <c r="J3" s="170"/>
      <c r="K3" s="171" t="s">
        <v>477</v>
      </c>
      <c r="L3" s="171" t="s">
        <v>153</v>
      </c>
      <c r="M3" s="171" t="s">
        <v>181</v>
      </c>
      <c r="N3" s="171" t="s">
        <v>153</v>
      </c>
      <c r="O3" s="171" t="s">
        <v>181</v>
      </c>
      <c r="P3" s="172"/>
      <c r="Q3" s="172"/>
      <c r="R3" s="7"/>
      <c r="S3" s="7" t="s">
        <v>95</v>
      </c>
      <c r="T3" s="7" t="s">
        <v>147</v>
      </c>
      <c r="U3" s="7" t="s">
        <v>148</v>
      </c>
      <c r="V3" s="7" t="s">
        <v>93</v>
      </c>
      <c r="W3" s="7" t="s">
        <v>147</v>
      </c>
      <c r="X3" s="7" t="s">
        <v>148</v>
      </c>
      <c r="Y3" s="7" t="s">
        <v>94</v>
      </c>
      <c r="Z3" s="7" t="s">
        <v>147</v>
      </c>
      <c r="AA3" s="7" t="s">
        <v>148</v>
      </c>
      <c r="AB3" s="8" t="s">
        <v>1</v>
      </c>
      <c r="AC3" s="8" t="s">
        <v>135</v>
      </c>
      <c r="AD3" s="8" t="s">
        <v>2</v>
      </c>
      <c r="AE3" s="8" t="s">
        <v>135</v>
      </c>
      <c r="AF3" s="10" t="s">
        <v>3</v>
      </c>
      <c r="AG3" s="8" t="s">
        <v>135</v>
      </c>
      <c r="AH3" s="8" t="s">
        <v>12</v>
      </c>
      <c r="AI3" s="8" t="s">
        <v>135</v>
      </c>
      <c r="AJ3" s="11"/>
      <c r="AK3" s="12" t="s">
        <v>153</v>
      </c>
      <c r="AL3" s="12" t="s">
        <v>148</v>
      </c>
      <c r="AM3" s="9" t="s">
        <v>177</v>
      </c>
    </row>
    <row r="4" spans="1:39" s="9" customFormat="1" x14ac:dyDescent="0.2">
      <c r="A4" s="8"/>
      <c r="B4" s="13">
        <f>B6+B35+B64+B77+B81+B93+B99+B128+B139+B155</f>
        <v>0</v>
      </c>
      <c r="C4" s="13">
        <f t="shared" ref="C4:AM4" si="0">C6+C35+C64+C77+C81+C93+C99+C128+C139+C155</f>
        <v>0</v>
      </c>
      <c r="D4" s="13">
        <f t="shared" si="0"/>
        <v>49</v>
      </c>
      <c r="E4" s="13">
        <f t="shared" si="0"/>
        <v>79</v>
      </c>
      <c r="F4" s="13">
        <f t="shared" si="0"/>
        <v>0</v>
      </c>
      <c r="G4" s="13">
        <f xml:space="preserve"> D4</f>
        <v>49</v>
      </c>
      <c r="H4" s="13">
        <f t="shared" si="0"/>
        <v>55</v>
      </c>
      <c r="I4" s="13">
        <f t="shared" si="0"/>
        <v>55</v>
      </c>
      <c r="J4" s="13">
        <f>H4</f>
        <v>55</v>
      </c>
      <c r="K4" s="13">
        <f t="shared" si="0"/>
        <v>0</v>
      </c>
      <c r="L4" s="13">
        <f t="shared" si="0"/>
        <v>11</v>
      </c>
      <c r="M4" s="13">
        <f t="shared" si="0"/>
        <v>38</v>
      </c>
      <c r="N4" s="13">
        <f t="shared" si="0"/>
        <v>66</v>
      </c>
      <c r="O4" s="13">
        <f t="shared" si="0"/>
        <v>18</v>
      </c>
      <c r="P4" s="13">
        <f t="shared" si="0"/>
        <v>46</v>
      </c>
      <c r="Q4" s="13">
        <f t="shared" si="0"/>
        <v>56</v>
      </c>
      <c r="R4" s="13">
        <f t="shared" si="0"/>
        <v>0</v>
      </c>
      <c r="S4" s="13">
        <f t="shared" si="0"/>
        <v>0</v>
      </c>
      <c r="T4" s="13">
        <f t="shared" si="0"/>
        <v>0</v>
      </c>
      <c r="U4" s="13">
        <f t="shared" si="0"/>
        <v>0</v>
      </c>
      <c r="V4" s="13">
        <f t="shared" si="0"/>
        <v>0</v>
      </c>
      <c r="W4" s="13">
        <f t="shared" si="0"/>
        <v>0</v>
      </c>
      <c r="X4" s="13">
        <f t="shared" si="0"/>
        <v>0</v>
      </c>
      <c r="Y4" s="13">
        <f t="shared" si="0"/>
        <v>0</v>
      </c>
      <c r="Z4" s="13">
        <f t="shared" si="0"/>
        <v>0</v>
      </c>
      <c r="AA4" s="13">
        <f t="shared" si="0"/>
        <v>0</v>
      </c>
      <c r="AB4" s="13">
        <f t="shared" si="0"/>
        <v>0</v>
      </c>
      <c r="AC4" s="13">
        <f t="shared" si="0"/>
        <v>0</v>
      </c>
      <c r="AD4" s="13">
        <f t="shared" si="0"/>
        <v>0</v>
      </c>
      <c r="AE4" s="13">
        <f t="shared" si="0"/>
        <v>0</v>
      </c>
      <c r="AF4" s="13">
        <f t="shared" si="0"/>
        <v>0</v>
      </c>
      <c r="AG4" s="13">
        <f t="shared" si="0"/>
        <v>0</v>
      </c>
      <c r="AH4" s="13">
        <f t="shared" si="0"/>
        <v>0</v>
      </c>
      <c r="AI4" s="13">
        <f t="shared" si="0"/>
        <v>0</v>
      </c>
      <c r="AJ4" s="13">
        <f t="shared" si="0"/>
        <v>0</v>
      </c>
      <c r="AK4" s="13">
        <f t="shared" si="0"/>
        <v>0</v>
      </c>
      <c r="AL4" s="13">
        <f t="shared" si="0"/>
        <v>0</v>
      </c>
      <c r="AM4" s="13">
        <f t="shared" si="0"/>
        <v>0</v>
      </c>
    </row>
    <row r="5" spans="1:39" x14ac:dyDescent="0.2">
      <c r="A5" s="14" t="s">
        <v>185</v>
      </c>
      <c r="B5" s="15" t="s">
        <v>395</v>
      </c>
      <c r="C5" s="16"/>
      <c r="D5" s="16"/>
      <c r="E5" s="16"/>
      <c r="F5" s="16"/>
      <c r="G5" s="17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>
        <f t="shared" ref="S5:AA5" si="1">SUM(S9:S170)</f>
        <v>37</v>
      </c>
      <c r="T5" s="14">
        <f t="shared" si="1"/>
        <v>20</v>
      </c>
      <c r="U5" s="14">
        <f t="shared" si="1"/>
        <v>17</v>
      </c>
      <c r="V5" s="14">
        <f t="shared" si="1"/>
        <v>59</v>
      </c>
      <c r="W5" s="14">
        <f t="shared" si="1"/>
        <v>15</v>
      </c>
      <c r="X5" s="14">
        <f t="shared" si="1"/>
        <v>44</v>
      </c>
      <c r="Y5" s="14" t="e">
        <f t="shared" si="1"/>
        <v>#REF!</v>
      </c>
      <c r="Z5" s="14" t="e">
        <f t="shared" si="1"/>
        <v>#REF!</v>
      </c>
      <c r="AA5" s="14">
        <f t="shared" si="1"/>
        <v>15</v>
      </c>
      <c r="AB5" s="14">
        <f>AC5</f>
        <v>33</v>
      </c>
      <c r="AC5" s="14">
        <f>SUM(AC9:AC170)</f>
        <v>33</v>
      </c>
      <c r="AD5" s="14">
        <f>AE5</f>
        <v>18</v>
      </c>
      <c r="AE5" s="14">
        <f>SUM(AE9:AE170)</f>
        <v>18</v>
      </c>
      <c r="AF5" s="14">
        <f>AG5</f>
        <v>38</v>
      </c>
      <c r="AG5" s="14">
        <f>SUM(AG9:AG170)</f>
        <v>38</v>
      </c>
      <c r="AH5" s="14">
        <f>AI5</f>
        <v>0</v>
      </c>
      <c r="AI5" s="3"/>
      <c r="AJ5" s="3"/>
    </row>
    <row r="6" spans="1:39" x14ac:dyDescent="0.2">
      <c r="A6" s="18"/>
      <c r="B6" s="10">
        <f>COUNTIF(B7:B33,"TC")</f>
        <v>0</v>
      </c>
      <c r="C6" s="10">
        <f>COUNTIF(C7:C33,"TC")</f>
        <v>0</v>
      </c>
      <c r="D6" s="10">
        <f>COUNTIF(D7:D33,"TC")</f>
        <v>11</v>
      </c>
      <c r="E6" s="10">
        <f>COUNTIF(E7:E33,"TCVN")</f>
        <v>19</v>
      </c>
      <c r="F6" s="10">
        <f>COUNTIF(F7:F33,"TC")</f>
        <v>0</v>
      </c>
      <c r="G6" s="10">
        <f>D6</f>
        <v>11</v>
      </c>
      <c r="H6" s="10">
        <f>COUNTIF(H7:H33,"TC")</f>
        <v>8</v>
      </c>
      <c r="I6" s="10">
        <f>COUNTIF(I7:I33,"TCVN")</f>
        <v>8</v>
      </c>
      <c r="J6" s="10">
        <f>H6</f>
        <v>8</v>
      </c>
      <c r="K6" s="10">
        <f>COUNTIF(K7:K33,"x")</f>
        <v>0</v>
      </c>
      <c r="L6" s="10">
        <f t="shared" ref="L6:O6" si="2">COUNTIF(L7:L33,"x")</f>
        <v>3</v>
      </c>
      <c r="M6" s="10">
        <f t="shared" si="2"/>
        <v>2</v>
      </c>
      <c r="N6" s="10">
        <f t="shared" si="2"/>
        <v>11</v>
      </c>
      <c r="O6" s="10">
        <f t="shared" si="2"/>
        <v>6</v>
      </c>
      <c r="P6" s="10">
        <f>COUNTIF(P7:P33,"Viện VLXD")</f>
        <v>20</v>
      </c>
      <c r="Q6" s="18">
        <f>COUNTIF(Q7:Q33,"Bộ XD")</f>
        <v>20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3"/>
      <c r="AJ6" s="3"/>
    </row>
    <row r="7" spans="1:39" ht="37.5" customHeight="1" x14ac:dyDescent="0.2">
      <c r="A7" s="19">
        <v>1</v>
      </c>
      <c r="B7" s="20"/>
      <c r="C7" s="20"/>
      <c r="D7" s="19" t="s">
        <v>183</v>
      </c>
      <c r="E7" s="19" t="s">
        <v>77</v>
      </c>
      <c r="F7" s="21" t="s">
        <v>154</v>
      </c>
      <c r="G7" s="22" t="s">
        <v>81</v>
      </c>
      <c r="H7" s="21"/>
      <c r="I7" s="21"/>
      <c r="J7" s="21"/>
      <c r="K7" s="21"/>
      <c r="L7" s="21"/>
      <c r="M7" s="21"/>
      <c r="N7" s="21" t="s">
        <v>184</v>
      </c>
      <c r="O7" s="21"/>
      <c r="P7" s="21" t="s">
        <v>351</v>
      </c>
      <c r="Q7" s="21" t="s">
        <v>345</v>
      </c>
      <c r="R7" s="21"/>
      <c r="S7" s="19"/>
      <c r="T7" s="19"/>
      <c r="U7" s="19"/>
      <c r="V7" s="19"/>
      <c r="W7" s="19"/>
      <c r="X7" s="19"/>
      <c r="Y7" s="19">
        <v>1</v>
      </c>
      <c r="Z7" s="19">
        <v>1</v>
      </c>
      <c r="AA7" s="19"/>
      <c r="AB7" s="21"/>
      <c r="AC7" s="21"/>
      <c r="AD7" s="21"/>
      <c r="AE7" s="21"/>
      <c r="AF7" s="21" t="s">
        <v>124</v>
      </c>
      <c r="AG7" s="23"/>
      <c r="AH7" s="23"/>
      <c r="AI7" s="3"/>
      <c r="AJ7" s="3"/>
    </row>
    <row r="8" spans="1:39" ht="41.25" customHeight="1" x14ac:dyDescent="0.2">
      <c r="A8" s="19">
        <v>2</v>
      </c>
      <c r="B8" s="20"/>
      <c r="C8" s="20"/>
      <c r="D8" s="21" t="str">
        <f>'[1]TC ch'!D48</f>
        <v>TC</v>
      </c>
      <c r="E8" s="21" t="str">
        <f>'[1]TC ch'!E48</f>
        <v>TCVN</v>
      </c>
      <c r="F8" s="21" t="str">
        <f>'[1]TC ch'!F48</f>
        <v>8874:2012</v>
      </c>
      <c r="G8" s="24" t="str">
        <f>'[1]TC ch'!G48</f>
        <v>Phương pháp thử xác định độ nở hãm của vữa xi măng nở</v>
      </c>
      <c r="H8" s="25"/>
      <c r="I8" s="25"/>
      <c r="J8" s="25"/>
      <c r="K8" s="21"/>
      <c r="L8" s="21">
        <v>0</v>
      </c>
      <c r="M8" s="21"/>
      <c r="N8" s="21"/>
      <c r="O8" s="21"/>
      <c r="P8" s="21" t="str">
        <f>'[1]TC ch'!P48</f>
        <v>Viện VLXD</v>
      </c>
      <c r="Q8" s="21" t="str">
        <f>'[1]TC ch'!Q48</f>
        <v>Bộ XD</v>
      </c>
      <c r="R8" s="25"/>
      <c r="S8" s="25"/>
      <c r="T8" s="25"/>
      <c r="U8" s="25"/>
      <c r="V8" s="25"/>
      <c r="W8" s="25"/>
      <c r="X8" s="25"/>
      <c r="Y8" s="25">
        <v>1</v>
      </c>
      <c r="Z8" s="25">
        <v>1</v>
      </c>
      <c r="AA8" s="25"/>
      <c r="AB8" s="25"/>
      <c r="AC8" s="25"/>
      <c r="AD8" s="25"/>
      <c r="AE8" s="25"/>
      <c r="AF8" s="25" t="str">
        <f>'[1]TC ch'!AF48</f>
        <v>ASTM C806-04</v>
      </c>
      <c r="AG8" s="23"/>
      <c r="AH8" s="23"/>
      <c r="AI8" s="3"/>
      <c r="AJ8" s="3"/>
    </row>
    <row r="9" spans="1:39" ht="37.700000000000003" customHeight="1" x14ac:dyDescent="0.2">
      <c r="A9" s="19">
        <v>3</v>
      </c>
      <c r="B9" s="20"/>
      <c r="C9" s="20"/>
      <c r="D9" s="21" t="str">
        <f>'[1]TC ch'!D24</f>
        <v>TC</v>
      </c>
      <c r="E9" s="21" t="str">
        <f>'[1]TC ch'!E24</f>
        <v>TCVN</v>
      </c>
      <c r="F9" s="21" t="str">
        <f>'[1]TC ch'!F24</f>
        <v xml:space="preserve"> 7712:2013</v>
      </c>
      <c r="G9" s="24" t="str">
        <f>'[1]TC ch'!G24</f>
        <v>Xi măng pooclăng hỗn hợp ít toả nhiệt</v>
      </c>
      <c r="H9" s="25"/>
      <c r="I9" s="25"/>
      <c r="J9" s="25"/>
      <c r="K9" s="21"/>
      <c r="L9" s="21" t="str">
        <f>'[1]TC ch'!L24</f>
        <v>x</v>
      </c>
      <c r="M9" s="21"/>
      <c r="N9" s="21"/>
      <c r="O9" s="21"/>
      <c r="P9" s="21" t="str">
        <f>'[1]TC ch'!P24</f>
        <v>Viện VLXD</v>
      </c>
      <c r="Q9" s="21" t="str">
        <f>'[1]TC ch'!Q24</f>
        <v>Bộ XD</v>
      </c>
      <c r="R9" s="25"/>
      <c r="S9" s="25">
        <v>1</v>
      </c>
      <c r="T9" s="25">
        <v>1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 t="str">
        <f>'[1]TC ch'!AF24</f>
        <v>ASTM C1157 -</v>
      </c>
      <c r="AG9" s="23"/>
      <c r="AH9" s="23"/>
      <c r="AI9" s="3"/>
      <c r="AJ9" s="3"/>
    </row>
    <row r="10" spans="1:39" ht="40.35" customHeight="1" x14ac:dyDescent="0.2">
      <c r="A10" s="19">
        <v>4</v>
      </c>
      <c r="B10" s="20"/>
      <c r="C10" s="20"/>
      <c r="D10" s="21" t="str">
        <f>'[1]TC ch'!D25</f>
        <v>TC</v>
      </c>
      <c r="E10" s="21" t="str">
        <f>'[1]TC ch'!E25</f>
        <v>TCVN</v>
      </c>
      <c r="F10" s="21" t="str">
        <f>'[1]TC ch'!F25</f>
        <v xml:space="preserve"> 7569:2007</v>
      </c>
      <c r="G10" s="24" t="str">
        <f>'[1]TC ch'!G25</f>
        <v>Xi măng Alumin</v>
      </c>
      <c r="H10" s="25"/>
      <c r="I10" s="25"/>
      <c r="J10" s="25"/>
      <c r="K10" s="21"/>
      <c r="L10" s="21" t="str">
        <f>'[1]TC ch'!L25</f>
        <v>x</v>
      </c>
      <c r="M10" s="21"/>
      <c r="N10" s="21"/>
      <c r="O10" s="21"/>
      <c r="P10" s="21" t="str">
        <f>'[1]TC ch'!P25</f>
        <v>Viện VLXD</v>
      </c>
      <c r="Q10" s="21" t="str">
        <f>'[1]TC ch'!Q25</f>
        <v>Bộ XD</v>
      </c>
      <c r="R10" s="25"/>
      <c r="S10" s="25"/>
      <c r="T10" s="25"/>
      <c r="U10" s="25"/>
      <c r="V10" s="25">
        <v>1</v>
      </c>
      <c r="W10" s="25">
        <v>1</v>
      </c>
      <c r="X10" s="25"/>
      <c r="Y10" s="25"/>
      <c r="Z10" s="25"/>
      <c r="AA10" s="25"/>
      <c r="AB10" s="25"/>
      <c r="AC10" s="25"/>
      <c r="AD10" s="25"/>
      <c r="AE10" s="25"/>
      <c r="AF10" s="25" t="e">
        <f>'[1]TC ch'!AF25</f>
        <v>#REF!</v>
      </c>
      <c r="AG10" s="23"/>
      <c r="AH10" s="23"/>
      <c r="AI10" s="3"/>
      <c r="AJ10" s="3"/>
    </row>
    <row r="11" spans="1:39" ht="40.35" customHeight="1" x14ac:dyDescent="0.2">
      <c r="A11" s="19">
        <v>5</v>
      </c>
      <c r="B11" s="20"/>
      <c r="C11" s="20"/>
      <c r="D11" s="21" t="str">
        <f>'[1]TC ch'!D43</f>
        <v>TC</v>
      </c>
      <c r="E11" s="21" t="str">
        <f>'[1]TC ch'!E43</f>
        <v>TCVN</v>
      </c>
      <c r="F11" s="21" t="str">
        <f>'[1]TC ch'!F43</f>
        <v xml:space="preserve">12003:2018 </v>
      </c>
      <c r="G11" s="26" t="str">
        <f>'[1]TC ch'!G43</f>
        <v>Xi măng - Phương pháp xác định độ nở thanh vữa trong môi trường nước</v>
      </c>
      <c r="H11" s="27"/>
      <c r="I11" s="27"/>
      <c r="J11" s="27"/>
      <c r="K11" s="21"/>
      <c r="L11" s="21">
        <v>0</v>
      </c>
      <c r="M11" s="21"/>
      <c r="N11" s="21"/>
      <c r="O11" s="21"/>
      <c r="P11" s="21" t="str">
        <f>'[1]TC ch'!P43</f>
        <v>Viện VLXD</v>
      </c>
      <c r="Q11" s="21" t="str">
        <f>'[1]TC ch'!Q43</f>
        <v>Bộ XD</v>
      </c>
      <c r="R11" s="27"/>
      <c r="S11" s="27">
        <v>1</v>
      </c>
      <c r="T11" s="27">
        <v>1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 t="str">
        <f>'[1]TC ch'!AF43</f>
        <v xml:space="preserve">ASTM C1038/C1038M </v>
      </c>
      <c r="AG11" s="23"/>
      <c r="AH11" s="23"/>
      <c r="AI11" s="3"/>
      <c r="AJ11" s="3"/>
    </row>
    <row r="12" spans="1:39" ht="40.35" customHeight="1" x14ac:dyDescent="0.2">
      <c r="A12" s="19">
        <v>6</v>
      </c>
      <c r="B12" s="20"/>
      <c r="C12" s="20"/>
      <c r="D12" s="21" t="str">
        <f>'[1]TC ch'!D44</f>
        <v>TC</v>
      </c>
      <c r="E12" s="21" t="str">
        <f>'[1]TC ch'!E44</f>
        <v>TCVN</v>
      </c>
      <c r="F12" s="21" t="str">
        <f>'[1]TC ch'!F44</f>
        <v xml:space="preserve"> 6070:2005</v>
      </c>
      <c r="G12" s="26" t="str">
        <f>'[1]TC ch'!G44</f>
        <v>Xi măng pooclăng. Phương pháp xác định nhiệt thuỷ hoá</v>
      </c>
      <c r="H12" s="27"/>
      <c r="I12" s="27"/>
      <c r="J12" s="27"/>
      <c r="K12" s="21"/>
      <c r="L12" s="21"/>
      <c r="M12" s="21"/>
      <c r="N12" s="21">
        <v>0</v>
      </c>
      <c r="O12" s="21"/>
      <c r="P12" s="21" t="str">
        <f>'[1]TC ch'!P44</f>
        <v>Viện VLXD</v>
      </c>
      <c r="Q12" s="21" t="str">
        <f>'[1]TC ch'!Q44</f>
        <v>Bộ XD</v>
      </c>
      <c r="R12" s="27"/>
      <c r="S12" s="27"/>
      <c r="T12" s="27"/>
      <c r="U12" s="27"/>
      <c r="V12" s="27">
        <v>1</v>
      </c>
      <c r="W12" s="27">
        <v>1</v>
      </c>
      <c r="X12" s="27"/>
      <c r="Y12" s="27"/>
      <c r="Z12" s="27"/>
      <c r="AA12" s="27"/>
      <c r="AB12" s="27"/>
      <c r="AC12" s="27"/>
      <c r="AD12" s="27"/>
      <c r="AE12" s="27"/>
      <c r="AF12" s="27" t="str">
        <f>'[1]TC ch'!AF44</f>
        <v>ASTM C 186 -</v>
      </c>
      <c r="AG12" s="23"/>
      <c r="AH12" s="23"/>
      <c r="AI12" s="3"/>
      <c r="AJ12" s="3"/>
    </row>
    <row r="13" spans="1:39" ht="45" customHeight="1" x14ac:dyDescent="0.2">
      <c r="A13" s="19">
        <v>7</v>
      </c>
      <c r="B13" s="20"/>
      <c r="C13" s="20"/>
      <c r="D13" s="21" t="str">
        <f>'[1]TC ch'!D45</f>
        <v>TC</v>
      </c>
      <c r="E13" s="21" t="str">
        <f>'[1]TC ch'!E45</f>
        <v>TCVN</v>
      </c>
      <c r="F13" s="21" t="str">
        <f>'[1]TC ch'!F45</f>
        <v>11970:2018</v>
      </c>
      <c r="G13" s="26" t="str">
        <f>'[1]TC ch'!G45</f>
        <v>Xác định nhiệt thủy hóa XM – Phương pháp bán đoạn nhiệt</v>
      </c>
      <c r="H13" s="27"/>
      <c r="I13" s="27"/>
      <c r="J13" s="27"/>
      <c r="K13" s="21"/>
      <c r="L13" s="21">
        <v>0</v>
      </c>
      <c r="M13" s="21"/>
      <c r="N13" s="21"/>
      <c r="O13" s="21"/>
      <c r="P13" s="21" t="str">
        <f>'[1]TC ch'!P45</f>
        <v>Viện VLXD</v>
      </c>
      <c r="Q13" s="21" t="str">
        <f>'[1]TC ch'!Q45</f>
        <v>Bộ XD</v>
      </c>
      <c r="R13" s="27"/>
      <c r="S13" s="27"/>
      <c r="T13" s="27"/>
      <c r="U13" s="27"/>
      <c r="V13" s="27"/>
      <c r="W13" s="27"/>
      <c r="X13" s="27"/>
      <c r="Y13" s="27">
        <f>'[1]TC ch'!Y45</f>
        <v>1</v>
      </c>
      <c r="Z13" s="27">
        <f>'[1]TC ch'!Z45</f>
        <v>1</v>
      </c>
      <c r="AA13" s="27"/>
      <c r="AB13" s="27"/>
      <c r="AC13" s="27"/>
      <c r="AD13" s="27"/>
      <c r="AE13" s="27"/>
      <c r="AF13" s="27" t="e">
        <f>'[1]TC ch'!AF45</f>
        <v>#REF!</v>
      </c>
      <c r="AG13" s="23"/>
      <c r="AH13" s="23"/>
      <c r="AI13" s="3"/>
      <c r="AJ13" s="3"/>
    </row>
    <row r="14" spans="1:39" ht="36.75" customHeight="1" x14ac:dyDescent="0.2">
      <c r="A14" s="19">
        <v>8</v>
      </c>
      <c r="B14" s="20"/>
      <c r="C14" s="20"/>
      <c r="D14" s="21" t="s">
        <v>183</v>
      </c>
      <c r="E14" s="21" t="s">
        <v>77</v>
      </c>
      <c r="F14" s="21" t="s">
        <v>155</v>
      </c>
      <c r="G14" s="24" t="s">
        <v>82</v>
      </c>
      <c r="H14" s="25"/>
      <c r="I14" s="25"/>
      <c r="J14" s="25"/>
      <c r="K14" s="21"/>
      <c r="L14" s="21" t="s">
        <v>184</v>
      </c>
      <c r="M14" s="21"/>
      <c r="N14" s="21"/>
      <c r="O14" s="21"/>
      <c r="P14" s="21" t="str">
        <f>'[1]TC ch'!P46</f>
        <v>Viện VLXD</v>
      </c>
      <c r="Q14" s="21" t="str">
        <f>'[1]TC ch'!Q46</f>
        <v>Bộ XD</v>
      </c>
      <c r="R14" s="25"/>
      <c r="S14" s="25"/>
      <c r="T14" s="25"/>
      <c r="U14" s="25"/>
      <c r="V14" s="25"/>
      <c r="W14" s="25"/>
      <c r="X14" s="25"/>
      <c r="Y14" s="25">
        <v>1</v>
      </c>
      <c r="Z14" s="25">
        <v>1</v>
      </c>
      <c r="AA14" s="25"/>
      <c r="AB14" s="25"/>
      <c r="AC14" s="25"/>
      <c r="AD14" s="25">
        <v>1</v>
      </c>
      <c r="AE14" s="25">
        <v>1</v>
      </c>
      <c r="AF14" s="25" t="str">
        <f>'[1]TC ch'!AF46</f>
        <v>ASTM C1702</v>
      </c>
      <c r="AG14" s="23"/>
      <c r="AH14" s="23"/>
      <c r="AI14" s="3"/>
      <c r="AJ14" s="3"/>
    </row>
    <row r="15" spans="1:39" ht="48" customHeight="1" x14ac:dyDescent="0.2">
      <c r="A15" s="19">
        <v>9</v>
      </c>
      <c r="B15" s="20"/>
      <c r="C15" s="20"/>
      <c r="D15" s="21"/>
      <c r="E15" s="21"/>
      <c r="F15" s="21"/>
      <c r="G15" s="24"/>
      <c r="H15" s="25" t="s">
        <v>183</v>
      </c>
      <c r="I15" s="25" t="s">
        <v>77</v>
      </c>
      <c r="J15" s="25" t="s">
        <v>354</v>
      </c>
      <c r="K15" s="21"/>
      <c r="L15" s="21"/>
      <c r="M15" s="21" t="s">
        <v>184</v>
      </c>
      <c r="N15" s="21"/>
      <c r="O15" s="21"/>
      <c r="P15" s="21" t="str">
        <f>'[1]TC ch'!P47</f>
        <v>Viện VLXD</v>
      </c>
      <c r="Q15" s="21" t="str">
        <f>'[1]TC ch'!Q47</f>
        <v>Bộ XD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 t="str">
        <f>'[1]TC ch'!AF47</f>
        <v xml:space="preserve">ASTM C452  - </v>
      </c>
      <c r="AG15" s="23"/>
      <c r="AH15" s="23"/>
      <c r="AI15" s="3"/>
      <c r="AJ15" s="3"/>
    </row>
    <row r="16" spans="1:39" s="33" customFormat="1" ht="36" customHeight="1" x14ac:dyDescent="0.2">
      <c r="A16" s="28">
        <v>10</v>
      </c>
      <c r="B16" s="28"/>
      <c r="C16" s="28"/>
      <c r="D16" s="28"/>
      <c r="E16" s="28"/>
      <c r="F16" s="28"/>
      <c r="G16" s="29"/>
      <c r="H16" s="30" t="s">
        <v>183</v>
      </c>
      <c r="I16" s="28" t="s">
        <v>77</v>
      </c>
      <c r="J16" s="29" t="s">
        <v>83</v>
      </c>
      <c r="K16" s="31"/>
      <c r="L16" s="31"/>
      <c r="M16" s="31" t="s">
        <v>184</v>
      </c>
      <c r="N16" s="31"/>
      <c r="O16" s="31"/>
      <c r="P16" s="31"/>
      <c r="Q16" s="31"/>
      <c r="R16" s="31"/>
      <c r="S16" s="31">
        <v>1</v>
      </c>
      <c r="T16" s="31"/>
      <c r="U16" s="31">
        <v>1</v>
      </c>
      <c r="V16" s="28"/>
      <c r="W16" s="28"/>
      <c r="X16" s="28"/>
      <c r="Y16" s="28"/>
      <c r="Z16" s="28"/>
      <c r="AA16" s="28"/>
      <c r="AB16" s="30"/>
      <c r="AC16" s="30"/>
      <c r="AD16" s="30"/>
      <c r="AE16" s="30"/>
      <c r="AF16" s="32" t="s">
        <v>125</v>
      </c>
      <c r="AG16" s="30">
        <v>1</v>
      </c>
      <c r="AH16" s="30"/>
      <c r="AI16" s="30"/>
      <c r="AJ16" s="31"/>
    </row>
    <row r="17" spans="1:36" s="33" customFormat="1" ht="37.5" customHeight="1" x14ac:dyDescent="0.2">
      <c r="A17" s="19">
        <v>11</v>
      </c>
      <c r="B17" s="34"/>
      <c r="C17" s="34"/>
      <c r="D17" s="21" t="s">
        <v>183</v>
      </c>
      <c r="E17" s="21" t="s">
        <v>77</v>
      </c>
      <c r="F17" s="21" t="s">
        <v>186</v>
      </c>
      <c r="G17" s="22" t="s">
        <v>187</v>
      </c>
      <c r="H17" s="21"/>
      <c r="I17" s="21"/>
      <c r="J17" s="21"/>
      <c r="K17" s="21"/>
      <c r="L17" s="21"/>
      <c r="M17" s="21"/>
      <c r="N17" s="21">
        <v>0</v>
      </c>
      <c r="O17" s="21"/>
      <c r="P17" s="21" t="str">
        <f>'[1]TC ch'!P52</f>
        <v>Viện VLXD</v>
      </c>
      <c r="Q17" s="21" t="str">
        <f>'[1]TC ch'!Q52</f>
        <v>Bộ XD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19"/>
      <c r="AH17" s="19"/>
    </row>
    <row r="18" spans="1:36" s="33" customFormat="1" ht="40.35" customHeight="1" x14ac:dyDescent="0.2">
      <c r="A18" s="19">
        <v>12</v>
      </c>
      <c r="B18" s="35"/>
      <c r="C18" s="35"/>
      <c r="D18" s="35"/>
      <c r="E18" s="35"/>
      <c r="F18" s="35" t="s">
        <v>56</v>
      </c>
      <c r="G18" s="36"/>
      <c r="H18" s="35" t="s">
        <v>183</v>
      </c>
      <c r="I18" s="35" t="s">
        <v>77</v>
      </c>
      <c r="J18" s="36" t="s">
        <v>139</v>
      </c>
      <c r="K18" s="35"/>
      <c r="L18" s="35"/>
      <c r="M18" s="35"/>
      <c r="N18" s="35"/>
      <c r="O18" s="35" t="s">
        <v>184</v>
      </c>
      <c r="P18" s="35"/>
      <c r="Q18" s="35"/>
      <c r="R18" s="35"/>
      <c r="S18" s="35"/>
      <c r="T18" s="35"/>
      <c r="U18" s="35"/>
      <c r="V18" s="35">
        <v>1</v>
      </c>
      <c r="W18" s="35"/>
      <c r="X18" s="35">
        <v>1</v>
      </c>
      <c r="Y18" s="35"/>
      <c r="Z18" s="35"/>
      <c r="AA18" s="35"/>
      <c r="AB18" s="35" t="s">
        <v>102</v>
      </c>
      <c r="AC18" s="35">
        <v>1</v>
      </c>
      <c r="AD18" s="35" t="s">
        <v>140</v>
      </c>
      <c r="AE18" s="35">
        <v>1</v>
      </c>
      <c r="AF18" s="37"/>
      <c r="AG18" s="38"/>
      <c r="AH18" s="38"/>
      <c r="AI18" s="38"/>
      <c r="AJ18" s="39"/>
    </row>
    <row r="19" spans="1:36" s="33" customFormat="1" ht="42" customHeight="1" x14ac:dyDescent="0.2">
      <c r="A19" s="19">
        <v>13</v>
      </c>
      <c r="B19" s="35"/>
      <c r="C19" s="35"/>
      <c r="D19" s="35"/>
      <c r="E19" s="35"/>
      <c r="F19" s="35" t="s">
        <v>56</v>
      </c>
      <c r="G19" s="36"/>
      <c r="H19" s="35" t="s">
        <v>183</v>
      </c>
      <c r="I19" s="35" t="s">
        <v>77</v>
      </c>
      <c r="J19" s="36" t="s">
        <v>57</v>
      </c>
      <c r="K19" s="35"/>
      <c r="L19" s="35"/>
      <c r="M19" s="35"/>
      <c r="N19" s="35"/>
      <c r="O19" s="35" t="s">
        <v>184</v>
      </c>
      <c r="P19" s="35"/>
      <c r="Q19" s="35"/>
      <c r="R19" s="35"/>
      <c r="S19" s="35"/>
      <c r="T19" s="35"/>
      <c r="U19" s="35"/>
      <c r="V19" s="35">
        <v>1</v>
      </c>
      <c r="W19" s="35"/>
      <c r="X19" s="35">
        <v>1</v>
      </c>
      <c r="Y19" s="35"/>
      <c r="Z19" s="35"/>
      <c r="AA19" s="35"/>
      <c r="AB19" s="35" t="s">
        <v>103</v>
      </c>
      <c r="AC19" s="35">
        <v>1</v>
      </c>
      <c r="AD19" s="35"/>
      <c r="AE19" s="35"/>
      <c r="AF19" s="37" t="s">
        <v>104</v>
      </c>
      <c r="AG19" s="38">
        <v>1</v>
      </c>
      <c r="AH19" s="38"/>
      <c r="AI19" s="38"/>
      <c r="AJ19" s="39"/>
    </row>
    <row r="20" spans="1:36" s="33" customFormat="1" ht="51" customHeight="1" x14ac:dyDescent="0.2">
      <c r="A20" s="28">
        <v>14</v>
      </c>
      <c r="B20" s="40"/>
      <c r="C20" s="40"/>
      <c r="D20" s="40"/>
      <c r="E20" s="35"/>
      <c r="F20" s="35" t="s">
        <v>56</v>
      </c>
      <c r="G20" s="36"/>
      <c r="H20" s="35" t="s">
        <v>183</v>
      </c>
      <c r="I20" s="35" t="s">
        <v>77</v>
      </c>
      <c r="J20" s="36" t="s">
        <v>58</v>
      </c>
      <c r="K20" s="35"/>
      <c r="L20" s="35"/>
      <c r="M20" s="35"/>
      <c r="N20" s="35"/>
      <c r="O20" s="35" t="s">
        <v>184</v>
      </c>
      <c r="P20" s="35"/>
      <c r="Q20" s="35"/>
      <c r="R20" s="35"/>
      <c r="S20" s="35"/>
      <c r="T20" s="35"/>
      <c r="U20" s="35"/>
      <c r="V20" s="35">
        <v>1</v>
      </c>
      <c r="W20" s="35"/>
      <c r="X20" s="35">
        <v>1</v>
      </c>
      <c r="Y20" s="35"/>
      <c r="Z20" s="35"/>
      <c r="AA20" s="35"/>
      <c r="AB20" s="35" t="s">
        <v>105</v>
      </c>
      <c r="AC20" s="35">
        <v>1</v>
      </c>
      <c r="AD20" s="35"/>
      <c r="AE20" s="35"/>
      <c r="AF20" s="37"/>
      <c r="AG20" s="38"/>
      <c r="AH20" s="38"/>
      <c r="AI20" s="38"/>
      <c r="AJ20" s="39"/>
    </row>
    <row r="21" spans="1:36" s="33" customFormat="1" ht="46.35" customHeight="1" x14ac:dyDescent="0.2">
      <c r="A21" s="19">
        <v>15</v>
      </c>
      <c r="B21" s="38"/>
      <c r="C21" s="38"/>
      <c r="D21" s="38"/>
      <c r="E21" s="41"/>
      <c r="F21" s="35" t="s">
        <v>56</v>
      </c>
      <c r="G21" s="42"/>
      <c r="H21" s="35" t="s">
        <v>183</v>
      </c>
      <c r="I21" s="39" t="s">
        <v>77</v>
      </c>
      <c r="J21" s="36" t="s">
        <v>59</v>
      </c>
      <c r="K21" s="35"/>
      <c r="L21" s="35"/>
      <c r="M21" s="35"/>
      <c r="N21" s="35"/>
      <c r="O21" s="35" t="s">
        <v>184</v>
      </c>
      <c r="P21" s="35"/>
      <c r="Q21" s="35"/>
      <c r="R21" s="35"/>
      <c r="S21" s="35"/>
      <c r="T21" s="35"/>
      <c r="U21" s="35"/>
      <c r="V21" s="35">
        <v>1</v>
      </c>
      <c r="W21" s="35"/>
      <c r="X21" s="35">
        <v>1</v>
      </c>
      <c r="Y21" s="35"/>
      <c r="Z21" s="35"/>
      <c r="AA21" s="35"/>
      <c r="AB21" s="35" t="s">
        <v>106</v>
      </c>
      <c r="AC21" s="35">
        <v>1</v>
      </c>
      <c r="AD21" s="35"/>
      <c r="AE21" s="35"/>
      <c r="AF21" s="37"/>
      <c r="AG21" s="38"/>
      <c r="AH21" s="38"/>
      <c r="AI21" s="38"/>
      <c r="AJ21" s="39"/>
    </row>
    <row r="22" spans="1:36" s="33" customFormat="1" ht="40.35" customHeight="1" x14ac:dyDescent="0.2">
      <c r="A22" s="19">
        <v>16</v>
      </c>
      <c r="B22" s="38"/>
      <c r="C22" s="38"/>
      <c r="D22" s="38" t="s">
        <v>183</v>
      </c>
      <c r="E22" s="43" t="s">
        <v>77</v>
      </c>
      <c r="F22" s="44" t="s">
        <v>161</v>
      </c>
      <c r="G22" s="45" t="s">
        <v>60</v>
      </c>
      <c r="H22" s="46"/>
      <c r="I22" s="47"/>
      <c r="J22" s="48"/>
      <c r="K22" s="48"/>
      <c r="L22" s="48"/>
      <c r="M22" s="48"/>
      <c r="N22" s="48" t="s">
        <v>184</v>
      </c>
      <c r="O22" s="48"/>
      <c r="P22" s="48" t="s">
        <v>351</v>
      </c>
      <c r="Q22" s="48" t="s">
        <v>345</v>
      </c>
      <c r="R22" s="48"/>
      <c r="S22" s="35"/>
      <c r="T22" s="35"/>
      <c r="U22" s="35"/>
      <c r="V22" s="35">
        <v>1</v>
      </c>
      <c r="W22" s="35"/>
      <c r="X22" s="35">
        <v>1</v>
      </c>
      <c r="Y22" s="35"/>
      <c r="Z22" s="35"/>
      <c r="AA22" s="35"/>
      <c r="AB22" s="35" t="s">
        <v>107</v>
      </c>
      <c r="AC22" s="35">
        <v>1</v>
      </c>
      <c r="AD22" s="35" t="s">
        <v>108</v>
      </c>
      <c r="AE22" s="35">
        <v>1</v>
      </c>
      <c r="AF22" s="37" t="s">
        <v>109</v>
      </c>
      <c r="AG22" s="38">
        <v>1</v>
      </c>
      <c r="AH22" s="38"/>
      <c r="AI22" s="38"/>
      <c r="AJ22" s="39"/>
    </row>
    <row r="23" spans="1:36" s="33" customFormat="1" ht="33" customHeight="1" x14ac:dyDescent="0.2">
      <c r="A23" s="19">
        <v>17</v>
      </c>
      <c r="B23" s="38"/>
      <c r="C23" s="38"/>
      <c r="D23" s="38"/>
      <c r="E23" s="43"/>
      <c r="F23" s="47"/>
      <c r="G23" s="49"/>
      <c r="H23" s="38" t="s">
        <v>183</v>
      </c>
      <c r="I23" s="47" t="s">
        <v>77</v>
      </c>
      <c r="J23" s="50" t="s">
        <v>141</v>
      </c>
      <c r="K23" s="48"/>
      <c r="L23" s="48"/>
      <c r="M23" s="48"/>
      <c r="N23" s="48"/>
      <c r="O23" s="48" t="s">
        <v>184</v>
      </c>
      <c r="P23" s="48"/>
      <c r="Q23" s="48"/>
      <c r="R23" s="48"/>
      <c r="S23" s="35"/>
      <c r="T23" s="35"/>
      <c r="U23" s="35"/>
      <c r="V23" s="35">
        <v>1</v>
      </c>
      <c r="W23" s="35"/>
      <c r="X23" s="35">
        <v>1</v>
      </c>
      <c r="Y23" s="35"/>
      <c r="Z23" s="35"/>
      <c r="AA23" s="35"/>
      <c r="AB23" s="35"/>
      <c r="AC23" s="40"/>
      <c r="AD23" s="51"/>
      <c r="AE23" s="51"/>
      <c r="AF23" s="52"/>
      <c r="AG23" s="46"/>
      <c r="AH23" s="38" t="s">
        <v>142</v>
      </c>
      <c r="AI23" s="38">
        <v>1</v>
      </c>
      <c r="AJ23" s="39"/>
    </row>
    <row r="24" spans="1:36" s="33" customFormat="1" ht="36.75" customHeight="1" x14ac:dyDescent="0.2">
      <c r="A24" s="28">
        <v>18</v>
      </c>
      <c r="B24" s="53"/>
      <c r="C24" s="53"/>
      <c r="D24" s="53"/>
      <c r="E24" s="35"/>
      <c r="F24" s="35" t="s">
        <v>56</v>
      </c>
      <c r="H24" s="28" t="s">
        <v>183</v>
      </c>
      <c r="I24" s="39" t="s">
        <v>77</v>
      </c>
      <c r="J24" s="36" t="s">
        <v>61</v>
      </c>
      <c r="K24" s="35"/>
      <c r="L24" s="35"/>
      <c r="M24" s="35"/>
      <c r="N24" s="35"/>
      <c r="O24" s="35" t="s">
        <v>184</v>
      </c>
      <c r="P24" s="35"/>
      <c r="Q24" s="35"/>
      <c r="R24" s="35"/>
      <c r="S24" s="35"/>
      <c r="T24" s="35"/>
      <c r="U24" s="35"/>
      <c r="V24" s="35">
        <v>1</v>
      </c>
      <c r="W24" s="35"/>
      <c r="X24" s="35">
        <v>1</v>
      </c>
      <c r="Y24" s="35"/>
      <c r="Z24" s="35"/>
      <c r="AA24" s="35"/>
      <c r="AB24" s="35" t="s">
        <v>103</v>
      </c>
      <c r="AC24" s="35">
        <v>1</v>
      </c>
      <c r="AD24" s="51"/>
      <c r="AE24" s="51"/>
      <c r="AF24" s="37" t="s">
        <v>110</v>
      </c>
      <c r="AG24" s="38">
        <v>1</v>
      </c>
      <c r="AH24" s="38"/>
      <c r="AI24" s="38"/>
      <c r="AJ24" s="39"/>
    </row>
    <row r="25" spans="1:36" s="33" customFormat="1" ht="60" customHeight="1" x14ac:dyDescent="0.2">
      <c r="A25" s="19">
        <v>19</v>
      </c>
      <c r="B25" s="40"/>
      <c r="C25" s="40"/>
      <c r="D25" s="40" t="s">
        <v>183</v>
      </c>
      <c r="E25" s="40" t="s">
        <v>77</v>
      </c>
      <c r="F25" s="40" t="s">
        <v>240</v>
      </c>
      <c r="G25" s="54" t="s">
        <v>249</v>
      </c>
      <c r="H25" s="55"/>
      <c r="I25" s="40"/>
      <c r="J25" s="40"/>
      <c r="K25" s="40"/>
      <c r="L25" s="40"/>
      <c r="M25" s="40"/>
      <c r="N25" s="40" t="s">
        <v>184</v>
      </c>
      <c r="O25" s="40"/>
      <c r="P25" s="48" t="s">
        <v>351</v>
      </c>
      <c r="Q25" s="48" t="s">
        <v>345</v>
      </c>
      <c r="R25" s="35"/>
      <c r="S25" s="35"/>
      <c r="T25" s="35"/>
      <c r="U25" s="35"/>
      <c r="V25" s="35">
        <v>1</v>
      </c>
      <c r="W25" s="35">
        <v>1</v>
      </c>
      <c r="X25" s="35"/>
      <c r="Y25" s="35"/>
      <c r="Z25" s="35"/>
      <c r="AA25" s="35"/>
      <c r="AB25" s="35" t="s">
        <v>107</v>
      </c>
      <c r="AC25" s="35">
        <v>1</v>
      </c>
      <c r="AD25" s="51"/>
      <c r="AE25" s="51"/>
      <c r="AF25" s="37" t="s">
        <v>111</v>
      </c>
      <c r="AG25" s="38">
        <v>1</v>
      </c>
      <c r="AH25" s="38"/>
      <c r="AI25" s="38"/>
      <c r="AJ25" s="39"/>
    </row>
    <row r="26" spans="1:36" s="33" customFormat="1" ht="56.25" customHeight="1" x14ac:dyDescent="0.2">
      <c r="A26" s="19">
        <v>20</v>
      </c>
      <c r="B26" s="38"/>
      <c r="C26" s="38"/>
      <c r="D26" s="38"/>
      <c r="E26" s="40" t="s">
        <v>77</v>
      </c>
      <c r="F26" s="40" t="s">
        <v>241</v>
      </c>
      <c r="G26" s="56" t="s">
        <v>250</v>
      </c>
      <c r="H26" s="56"/>
      <c r="I26" s="38"/>
      <c r="J26" s="38"/>
      <c r="K26" s="38"/>
      <c r="L26" s="38"/>
      <c r="M26" s="38"/>
      <c r="N26" s="40" t="s">
        <v>184</v>
      </c>
      <c r="O26" s="38"/>
      <c r="P26" s="48" t="s">
        <v>351</v>
      </c>
      <c r="Q26" s="48" t="s">
        <v>345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8"/>
      <c r="AE26" s="58"/>
      <c r="AF26" s="57"/>
      <c r="AG26" s="38"/>
      <c r="AH26" s="38"/>
      <c r="AI26" s="38"/>
      <c r="AJ26" s="57"/>
    </row>
    <row r="27" spans="1:36" s="33" customFormat="1" ht="54.75" customHeight="1" x14ac:dyDescent="0.2">
      <c r="A27" s="19">
        <v>21</v>
      </c>
      <c r="B27" s="38"/>
      <c r="C27" s="38"/>
      <c r="D27" s="38"/>
      <c r="E27" s="40" t="s">
        <v>77</v>
      </c>
      <c r="F27" s="40" t="s">
        <v>242</v>
      </c>
      <c r="G27" s="56" t="s">
        <v>254</v>
      </c>
      <c r="H27" s="56"/>
      <c r="I27" s="38"/>
      <c r="J27" s="38"/>
      <c r="K27" s="38"/>
      <c r="L27" s="38"/>
      <c r="M27" s="38"/>
      <c r="N27" s="40" t="s">
        <v>184</v>
      </c>
      <c r="O27" s="38"/>
      <c r="P27" s="48" t="s">
        <v>351</v>
      </c>
      <c r="Q27" s="48" t="s">
        <v>345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8"/>
      <c r="AE27" s="58"/>
      <c r="AF27" s="57"/>
      <c r="AG27" s="38"/>
      <c r="AH27" s="38"/>
      <c r="AI27" s="38"/>
      <c r="AJ27" s="57"/>
    </row>
    <row r="28" spans="1:36" s="33" customFormat="1" ht="51" customHeight="1" x14ac:dyDescent="0.2">
      <c r="A28" s="28">
        <v>22</v>
      </c>
      <c r="B28" s="38"/>
      <c r="C28" s="38"/>
      <c r="D28" s="38"/>
      <c r="E28" s="40" t="s">
        <v>77</v>
      </c>
      <c r="F28" s="40" t="s">
        <v>243</v>
      </c>
      <c r="G28" s="56" t="s">
        <v>253</v>
      </c>
      <c r="H28" s="56"/>
      <c r="I28" s="38"/>
      <c r="J28" s="38"/>
      <c r="K28" s="38"/>
      <c r="L28" s="38"/>
      <c r="M28" s="38"/>
      <c r="N28" s="40" t="s">
        <v>184</v>
      </c>
      <c r="O28" s="38"/>
      <c r="P28" s="48" t="s">
        <v>351</v>
      </c>
      <c r="Q28" s="48" t="s">
        <v>345</v>
      </c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8"/>
      <c r="AE28" s="58"/>
      <c r="AF28" s="57"/>
      <c r="AG28" s="38"/>
      <c r="AH28" s="38"/>
      <c r="AI28" s="38"/>
      <c r="AJ28" s="57"/>
    </row>
    <row r="29" spans="1:36" s="33" customFormat="1" ht="53.25" customHeight="1" x14ac:dyDescent="0.2">
      <c r="A29" s="19">
        <v>23</v>
      </c>
      <c r="B29" s="38"/>
      <c r="C29" s="38"/>
      <c r="D29" s="38"/>
      <c r="E29" s="40" t="s">
        <v>77</v>
      </c>
      <c r="F29" s="40" t="s">
        <v>244</v>
      </c>
      <c r="G29" s="56" t="s">
        <v>251</v>
      </c>
      <c r="H29" s="56"/>
      <c r="I29" s="38"/>
      <c r="J29" s="38"/>
      <c r="K29" s="38"/>
      <c r="L29" s="38"/>
      <c r="M29" s="38"/>
      <c r="N29" s="40" t="s">
        <v>184</v>
      </c>
      <c r="O29" s="38"/>
      <c r="P29" s="48" t="s">
        <v>351</v>
      </c>
      <c r="Q29" s="48" t="s">
        <v>345</v>
      </c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8"/>
      <c r="AE29" s="58"/>
      <c r="AF29" s="57"/>
      <c r="AG29" s="38"/>
      <c r="AH29" s="38"/>
      <c r="AI29" s="38"/>
      <c r="AJ29" s="57"/>
    </row>
    <row r="30" spans="1:36" s="33" customFormat="1" ht="57.75" customHeight="1" x14ac:dyDescent="0.2">
      <c r="A30" s="19">
        <v>24</v>
      </c>
      <c r="B30" s="38"/>
      <c r="C30" s="38"/>
      <c r="D30" s="38"/>
      <c r="E30" s="40" t="s">
        <v>77</v>
      </c>
      <c r="F30" s="40" t="s">
        <v>245</v>
      </c>
      <c r="G30" s="56" t="s">
        <v>252</v>
      </c>
      <c r="H30" s="56"/>
      <c r="I30" s="38"/>
      <c r="J30" s="38"/>
      <c r="K30" s="38"/>
      <c r="L30" s="38"/>
      <c r="M30" s="38"/>
      <c r="N30" s="40" t="s">
        <v>184</v>
      </c>
      <c r="O30" s="38"/>
      <c r="P30" s="48" t="s">
        <v>351</v>
      </c>
      <c r="Q30" s="48" t="s">
        <v>345</v>
      </c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8"/>
      <c r="AE30" s="58"/>
      <c r="AF30" s="57"/>
      <c r="AG30" s="38"/>
      <c r="AH30" s="38"/>
      <c r="AI30" s="38"/>
      <c r="AJ30" s="57"/>
    </row>
    <row r="31" spans="1:36" s="33" customFormat="1" ht="53.25" customHeight="1" x14ac:dyDescent="0.2">
      <c r="A31" s="19">
        <v>25</v>
      </c>
      <c r="B31" s="38"/>
      <c r="C31" s="38"/>
      <c r="D31" s="38"/>
      <c r="E31" s="40" t="s">
        <v>77</v>
      </c>
      <c r="F31" s="40" t="s">
        <v>246</v>
      </c>
      <c r="G31" s="56" t="s">
        <v>255</v>
      </c>
      <c r="H31" s="56"/>
      <c r="I31" s="38"/>
      <c r="J31" s="38"/>
      <c r="K31" s="38"/>
      <c r="L31" s="38"/>
      <c r="M31" s="38"/>
      <c r="N31" s="40" t="s">
        <v>184</v>
      </c>
      <c r="O31" s="38"/>
      <c r="P31" s="48" t="s">
        <v>351</v>
      </c>
      <c r="Q31" s="48" t="s">
        <v>345</v>
      </c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8"/>
      <c r="AE31" s="58"/>
      <c r="AF31" s="57"/>
      <c r="AG31" s="38"/>
      <c r="AH31" s="38"/>
      <c r="AI31" s="38"/>
      <c r="AJ31" s="57"/>
    </row>
    <row r="32" spans="1:36" s="33" customFormat="1" ht="53.25" customHeight="1" x14ac:dyDescent="0.2">
      <c r="A32" s="28">
        <v>26</v>
      </c>
      <c r="B32" s="38"/>
      <c r="C32" s="38"/>
      <c r="D32" s="38"/>
      <c r="E32" s="40" t="s">
        <v>77</v>
      </c>
      <c r="F32" s="40" t="s">
        <v>247</v>
      </c>
      <c r="G32" s="56" t="s">
        <v>256</v>
      </c>
      <c r="H32" s="56"/>
      <c r="I32" s="38"/>
      <c r="J32" s="38"/>
      <c r="K32" s="38"/>
      <c r="L32" s="38"/>
      <c r="M32" s="38"/>
      <c r="N32" s="40" t="s">
        <v>184</v>
      </c>
      <c r="O32" s="38"/>
      <c r="P32" s="48" t="s">
        <v>351</v>
      </c>
      <c r="Q32" s="48" t="s">
        <v>345</v>
      </c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8"/>
      <c r="AE32" s="58"/>
      <c r="AF32" s="57"/>
      <c r="AG32" s="38"/>
      <c r="AH32" s="38"/>
      <c r="AI32" s="38"/>
      <c r="AJ32" s="57"/>
    </row>
    <row r="33" spans="1:36" s="33" customFormat="1" ht="66.75" customHeight="1" x14ac:dyDescent="0.2">
      <c r="A33" s="19">
        <v>27</v>
      </c>
      <c r="B33" s="38"/>
      <c r="C33" s="38"/>
      <c r="D33" s="38"/>
      <c r="E33" s="40" t="s">
        <v>77</v>
      </c>
      <c r="F33" s="40" t="s">
        <v>248</v>
      </c>
      <c r="G33" s="56" t="s">
        <v>257</v>
      </c>
      <c r="H33" s="56"/>
      <c r="I33" s="38"/>
      <c r="J33" s="38"/>
      <c r="K33" s="38"/>
      <c r="L33" s="38"/>
      <c r="M33" s="38"/>
      <c r="N33" s="40" t="s">
        <v>184</v>
      </c>
      <c r="O33" s="38"/>
      <c r="P33" s="48" t="s">
        <v>351</v>
      </c>
      <c r="Q33" s="48" t="s">
        <v>345</v>
      </c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8"/>
      <c r="AE33" s="58"/>
      <c r="AF33" s="57"/>
      <c r="AG33" s="38"/>
      <c r="AH33" s="38"/>
      <c r="AI33" s="38"/>
      <c r="AJ33" s="57"/>
    </row>
    <row r="34" spans="1:36" ht="38.25" customHeight="1" x14ac:dyDescent="0.2">
      <c r="A34" s="14">
        <v>2</v>
      </c>
      <c r="B34" s="59" t="s">
        <v>355</v>
      </c>
      <c r="C34" s="60"/>
      <c r="D34" s="60"/>
      <c r="E34" s="61"/>
      <c r="F34" s="62"/>
      <c r="G34" s="6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>
        <f t="shared" ref="S34:AA34" si="3">SUM(S38:S62)</f>
        <v>13</v>
      </c>
      <c r="T34" s="14">
        <f t="shared" si="3"/>
        <v>8</v>
      </c>
      <c r="U34" s="14">
        <f t="shared" si="3"/>
        <v>5</v>
      </c>
      <c r="V34" s="14">
        <f t="shared" si="3"/>
        <v>10</v>
      </c>
      <c r="W34" s="14">
        <f t="shared" si="3"/>
        <v>2</v>
      </c>
      <c r="X34" s="14">
        <f t="shared" si="3"/>
        <v>8</v>
      </c>
      <c r="Y34" s="14">
        <f t="shared" si="3"/>
        <v>2</v>
      </c>
      <c r="Z34" s="14">
        <f t="shared" si="3"/>
        <v>5</v>
      </c>
      <c r="AA34" s="14">
        <f t="shared" si="3"/>
        <v>2</v>
      </c>
      <c r="AB34" s="14">
        <f>AC34</f>
        <v>5</v>
      </c>
      <c r="AC34" s="14">
        <f>SUM(AC38:AC62)</f>
        <v>5</v>
      </c>
      <c r="AD34" s="14">
        <f>AE34</f>
        <v>5</v>
      </c>
      <c r="AE34" s="14">
        <f>SUM(AE38:AE62)</f>
        <v>5</v>
      </c>
      <c r="AF34" s="14">
        <f>AG34</f>
        <v>9</v>
      </c>
      <c r="AG34" s="14">
        <f>SUM(AG38:AG62)</f>
        <v>9</v>
      </c>
      <c r="AH34" s="14">
        <f>AI34</f>
        <v>1</v>
      </c>
      <c r="AI34" s="3">
        <f>SUM(AI38:AI62)</f>
        <v>1</v>
      </c>
      <c r="AJ34" s="3" t="s">
        <v>138</v>
      </c>
    </row>
    <row r="35" spans="1:36" s="68" customFormat="1" ht="36.75" customHeight="1" x14ac:dyDescent="0.2">
      <c r="A35" s="63"/>
      <c r="B35" s="10">
        <f>COUNTIF(B38:B62,"TC")</f>
        <v>0</v>
      </c>
      <c r="C35" s="10">
        <f>COUNTIF(C38:C62,"TC")</f>
        <v>0</v>
      </c>
      <c r="D35" s="10">
        <f>COUNTIF(D36:D62,"TC")</f>
        <v>11</v>
      </c>
      <c r="E35" s="10">
        <f>COUNTIF(E36:E62,"TCVN")</f>
        <v>11</v>
      </c>
      <c r="F35" s="64"/>
      <c r="G35" s="65">
        <f>D35</f>
        <v>11</v>
      </c>
      <c r="H35" s="10">
        <f>COUNTIF(H36:H62,"TC")</f>
        <v>15</v>
      </c>
      <c r="I35" s="10">
        <f>COUNTIF(I36:I62,"TCVN")</f>
        <v>15</v>
      </c>
      <c r="J35" s="65">
        <f>H35</f>
        <v>15</v>
      </c>
      <c r="K35" s="10">
        <f>COUNTIF(K36:K62,"x")</f>
        <v>0</v>
      </c>
      <c r="L35" s="10">
        <f t="shared" ref="L35:O35" si="4">COUNTIF(L36:L62,"x")</f>
        <v>4</v>
      </c>
      <c r="M35" s="10">
        <f t="shared" si="4"/>
        <v>13</v>
      </c>
      <c r="N35" s="10">
        <f t="shared" si="4"/>
        <v>8</v>
      </c>
      <c r="O35" s="10">
        <f t="shared" si="4"/>
        <v>2</v>
      </c>
      <c r="P35" s="10">
        <f>COUNTIF(P36:P62,"Viện VLXD")</f>
        <v>3</v>
      </c>
      <c r="Q35" s="18">
        <f>COUNTIF(Q36:Q62,"Bộ XD")</f>
        <v>12</v>
      </c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6"/>
      <c r="AG35" s="65"/>
      <c r="AH35" s="65"/>
      <c r="AI35" s="65"/>
      <c r="AJ35" s="67"/>
    </row>
    <row r="36" spans="1:36" ht="59.25" customHeight="1" x14ac:dyDescent="0.2">
      <c r="A36" s="69">
        <v>1</v>
      </c>
      <c r="B36" s="34"/>
      <c r="C36" s="34"/>
      <c r="D36" s="21" t="s">
        <v>183</v>
      </c>
      <c r="E36" s="21" t="s">
        <v>77</v>
      </c>
      <c r="F36" s="22" t="s">
        <v>358</v>
      </c>
      <c r="G36" s="22" t="s">
        <v>357</v>
      </c>
      <c r="H36" s="27"/>
      <c r="I36" s="27"/>
      <c r="J36" s="27"/>
      <c r="K36" s="27"/>
      <c r="L36" s="21" t="s">
        <v>184</v>
      </c>
      <c r="M36" s="27"/>
      <c r="N36" s="27"/>
      <c r="O36" s="27"/>
      <c r="P36" s="21" t="s">
        <v>344</v>
      </c>
      <c r="Q36" s="21" t="str">
        <f>'[1]TC ch'!Q52</f>
        <v>Bộ XD</v>
      </c>
      <c r="R36" s="27"/>
      <c r="S36" s="27"/>
      <c r="T36" s="27"/>
      <c r="U36" s="27"/>
      <c r="V36" s="27"/>
      <c r="W36" s="27"/>
      <c r="X36" s="27"/>
      <c r="Y36" s="27" t="e">
        <f>'[1]TC ch'!Y52</f>
        <v>#REF!</v>
      </c>
      <c r="Z36" s="27" t="e">
        <f>'[1]TC ch'!Z52</f>
        <v>#REF!</v>
      </c>
      <c r="AA36" s="27"/>
      <c r="AB36" s="27"/>
      <c r="AC36" s="27"/>
      <c r="AD36" s="27"/>
      <c r="AE36" s="27"/>
      <c r="AF36" s="27" t="e">
        <f>'[1]TC ch'!AF52</f>
        <v>#REF!</v>
      </c>
      <c r="AG36" s="23"/>
      <c r="AH36" s="23"/>
      <c r="AI36" s="3"/>
      <c r="AJ36" s="3"/>
    </row>
    <row r="37" spans="1:36" ht="45.6" customHeight="1" x14ac:dyDescent="0.2">
      <c r="A37" s="69">
        <v>2</v>
      </c>
      <c r="B37" s="34"/>
      <c r="C37" s="34"/>
      <c r="D37" s="21" t="str">
        <f>'[1]TC ch'!D53</f>
        <v>TC</v>
      </c>
      <c r="E37" s="21" t="s">
        <v>77</v>
      </c>
      <c r="F37" s="22" t="s">
        <v>360</v>
      </c>
      <c r="G37" s="22" t="s">
        <v>359</v>
      </c>
      <c r="H37" s="27"/>
      <c r="I37" s="27"/>
      <c r="J37" s="27"/>
      <c r="K37" s="27"/>
      <c r="L37" s="21" t="s">
        <v>184</v>
      </c>
      <c r="M37" s="27"/>
      <c r="N37" s="27"/>
      <c r="O37" s="27"/>
      <c r="P37" s="21" t="s">
        <v>352</v>
      </c>
      <c r="Q37" s="21" t="str">
        <f>'[1]TC ch'!Q53</f>
        <v>Bộ XD</v>
      </c>
      <c r="R37" s="27"/>
      <c r="S37" s="27"/>
      <c r="T37" s="27"/>
      <c r="U37" s="27"/>
      <c r="V37" s="27"/>
      <c r="W37" s="27"/>
      <c r="X37" s="27"/>
      <c r="Y37" s="27" t="e">
        <f>'[1]TC ch'!Y53</f>
        <v>#REF!</v>
      </c>
      <c r="Z37" s="27" t="e">
        <f>'[1]TC ch'!Z53</f>
        <v>#REF!</v>
      </c>
      <c r="AA37" s="27"/>
      <c r="AB37" s="27"/>
      <c r="AC37" s="27"/>
      <c r="AD37" s="27"/>
      <c r="AE37" s="27"/>
      <c r="AF37" s="27" t="str">
        <f>'[1]TC ch'!AF53</f>
        <v>ASTM C14</v>
      </c>
      <c r="AG37" s="23"/>
      <c r="AH37" s="23"/>
      <c r="AI37" s="3"/>
      <c r="AJ37" s="3"/>
    </row>
    <row r="38" spans="1:36" ht="39.75" customHeight="1" x14ac:dyDescent="0.2">
      <c r="A38" s="69">
        <v>3</v>
      </c>
      <c r="B38" s="70"/>
      <c r="C38" s="70"/>
      <c r="D38" s="70"/>
      <c r="E38" s="69"/>
      <c r="F38" s="71"/>
      <c r="G38" s="34"/>
      <c r="H38" s="70" t="s">
        <v>183</v>
      </c>
      <c r="I38" s="71" t="s">
        <v>77</v>
      </c>
      <c r="J38" s="72" t="s">
        <v>325</v>
      </c>
      <c r="K38" s="71"/>
      <c r="L38" s="71"/>
      <c r="M38" s="71" t="s">
        <v>184</v>
      </c>
      <c r="N38" s="71"/>
      <c r="O38" s="71"/>
      <c r="P38" s="71"/>
      <c r="Q38" s="71"/>
      <c r="R38" s="71"/>
      <c r="S38" s="69">
        <v>1</v>
      </c>
      <c r="T38" s="69"/>
      <c r="U38" s="69">
        <v>1</v>
      </c>
      <c r="V38" s="69"/>
      <c r="W38" s="69"/>
      <c r="X38" s="69"/>
      <c r="Y38" s="69"/>
      <c r="Z38" s="69"/>
      <c r="AA38" s="69"/>
      <c r="AB38" s="71"/>
      <c r="AC38" s="71"/>
      <c r="AD38" s="69"/>
      <c r="AE38" s="69"/>
      <c r="AF38" s="73" t="s">
        <v>329</v>
      </c>
      <c r="AG38" s="71">
        <v>1</v>
      </c>
      <c r="AH38" s="71"/>
      <c r="AI38" s="74"/>
      <c r="AJ38" s="75"/>
    </row>
    <row r="39" spans="1:36" ht="39.75" customHeight="1" x14ac:dyDescent="0.2">
      <c r="A39" s="69">
        <v>4</v>
      </c>
      <c r="B39" s="70"/>
      <c r="C39" s="70"/>
      <c r="D39" s="70"/>
      <c r="E39" s="69"/>
      <c r="F39" s="71"/>
      <c r="G39" s="33"/>
      <c r="H39" s="70" t="s">
        <v>183</v>
      </c>
      <c r="I39" s="71" t="s">
        <v>77</v>
      </c>
      <c r="J39" s="72" t="s">
        <v>326</v>
      </c>
      <c r="K39" s="71"/>
      <c r="L39" s="71"/>
      <c r="M39" s="71" t="s">
        <v>184</v>
      </c>
      <c r="N39" s="71"/>
      <c r="O39" s="71"/>
      <c r="P39" s="71"/>
      <c r="Q39" s="71"/>
      <c r="R39" s="71"/>
      <c r="S39" s="69">
        <v>1</v>
      </c>
      <c r="T39" s="69"/>
      <c r="U39" s="69">
        <v>1</v>
      </c>
      <c r="V39" s="69"/>
      <c r="W39" s="69"/>
      <c r="X39" s="69"/>
      <c r="Y39" s="69"/>
      <c r="Z39" s="69"/>
      <c r="AA39" s="69"/>
      <c r="AB39" s="71"/>
      <c r="AC39" s="71"/>
      <c r="AD39" s="76"/>
      <c r="AE39" s="69"/>
      <c r="AF39" s="73" t="s">
        <v>330</v>
      </c>
      <c r="AG39" s="71">
        <v>1</v>
      </c>
      <c r="AH39" s="71"/>
      <c r="AI39" s="74"/>
      <c r="AJ39" s="75"/>
    </row>
    <row r="40" spans="1:36" ht="66.75" customHeight="1" x14ac:dyDescent="0.2">
      <c r="A40" s="69">
        <v>5</v>
      </c>
      <c r="B40" s="70"/>
      <c r="C40" s="70"/>
      <c r="D40" s="70"/>
      <c r="E40" s="69"/>
      <c r="F40" s="71"/>
      <c r="G40" s="34"/>
      <c r="H40" s="70" t="s">
        <v>183</v>
      </c>
      <c r="I40" s="71" t="s">
        <v>77</v>
      </c>
      <c r="J40" s="72" t="s">
        <v>327</v>
      </c>
      <c r="K40" s="71"/>
      <c r="L40" s="71"/>
      <c r="M40" s="71" t="s">
        <v>184</v>
      </c>
      <c r="N40" s="71"/>
      <c r="O40" s="71"/>
      <c r="P40" s="71"/>
      <c r="Q40" s="71"/>
      <c r="R40" s="71"/>
      <c r="S40" s="69">
        <v>1</v>
      </c>
      <c r="T40" s="69"/>
      <c r="U40" s="69">
        <v>1</v>
      </c>
      <c r="V40" s="69"/>
      <c r="W40" s="69"/>
      <c r="X40" s="69"/>
      <c r="Y40" s="69"/>
      <c r="Z40" s="69"/>
      <c r="AA40" s="69"/>
      <c r="AB40" s="71" t="s">
        <v>128</v>
      </c>
      <c r="AC40" s="71">
        <v>1</v>
      </c>
      <c r="AD40" s="69"/>
      <c r="AE40" s="69"/>
      <c r="AF40" s="32"/>
      <c r="AG40" s="71"/>
      <c r="AH40" s="77" t="s">
        <v>331</v>
      </c>
      <c r="AI40" s="74"/>
      <c r="AJ40" s="75"/>
    </row>
    <row r="41" spans="1:36" ht="35.25" customHeight="1" x14ac:dyDescent="0.2">
      <c r="A41" s="69">
        <v>6</v>
      </c>
      <c r="B41" s="70"/>
      <c r="C41" s="70"/>
      <c r="D41" s="70"/>
      <c r="E41" s="69"/>
      <c r="F41" s="71"/>
      <c r="G41" s="33"/>
      <c r="H41" s="70" t="s">
        <v>183</v>
      </c>
      <c r="I41" s="71" t="s">
        <v>77</v>
      </c>
      <c r="J41" s="72" t="s">
        <v>328</v>
      </c>
      <c r="K41" s="71"/>
      <c r="L41" s="71"/>
      <c r="M41" s="71" t="s">
        <v>184</v>
      </c>
      <c r="N41" s="71"/>
      <c r="O41" s="71"/>
      <c r="P41" s="71"/>
      <c r="Q41" s="71"/>
      <c r="R41" s="71"/>
      <c r="S41" s="69">
        <v>1</v>
      </c>
      <c r="T41" s="69"/>
      <c r="U41" s="69">
        <v>1</v>
      </c>
      <c r="V41" s="69"/>
      <c r="W41" s="69"/>
      <c r="X41" s="69"/>
      <c r="Y41" s="69"/>
      <c r="Z41" s="69"/>
      <c r="AA41" s="69"/>
      <c r="AB41" s="71"/>
      <c r="AC41" s="71"/>
      <c r="AD41" s="76" t="s">
        <v>324</v>
      </c>
      <c r="AE41" s="69">
        <v>1</v>
      </c>
      <c r="AF41" s="32"/>
      <c r="AG41" s="71"/>
      <c r="AH41" s="77" t="s">
        <v>332</v>
      </c>
      <c r="AI41" s="74"/>
      <c r="AJ41" s="75"/>
    </row>
    <row r="42" spans="1:36" ht="66.75" customHeight="1" x14ac:dyDescent="0.2">
      <c r="A42" s="69">
        <v>7</v>
      </c>
      <c r="B42" s="70"/>
      <c r="C42" s="70"/>
      <c r="D42" s="70"/>
      <c r="E42" s="69"/>
      <c r="F42" s="71"/>
      <c r="G42" s="78"/>
      <c r="H42" s="79" t="s">
        <v>183</v>
      </c>
      <c r="I42" s="71" t="s">
        <v>77</v>
      </c>
      <c r="J42" s="72" t="s">
        <v>333</v>
      </c>
      <c r="K42" s="71"/>
      <c r="L42" s="71"/>
      <c r="M42" s="71"/>
      <c r="N42" s="71"/>
      <c r="O42" s="71" t="s">
        <v>184</v>
      </c>
      <c r="P42" s="71"/>
      <c r="Q42" s="71"/>
      <c r="R42" s="71"/>
      <c r="S42" s="69"/>
      <c r="T42" s="69"/>
      <c r="U42" s="69"/>
      <c r="V42" s="69"/>
      <c r="W42" s="69"/>
      <c r="X42" s="69"/>
      <c r="Y42" s="69">
        <v>1</v>
      </c>
      <c r="Z42" s="69"/>
      <c r="AA42" s="69">
        <v>1</v>
      </c>
      <c r="AB42" s="69"/>
      <c r="AC42" s="69"/>
      <c r="AD42" s="76" t="s">
        <v>335</v>
      </c>
      <c r="AE42" s="69">
        <v>1</v>
      </c>
      <c r="AF42" s="32"/>
      <c r="AG42" s="71"/>
      <c r="AH42" s="71"/>
      <c r="AI42" s="74"/>
      <c r="AJ42" s="75"/>
    </row>
    <row r="43" spans="1:36" ht="59.25" customHeight="1" x14ac:dyDescent="0.2">
      <c r="A43" s="69">
        <v>8</v>
      </c>
      <c r="B43" s="70"/>
      <c r="C43" s="70"/>
      <c r="D43" s="70"/>
      <c r="E43" s="69"/>
      <c r="F43" s="71"/>
      <c r="G43" s="78"/>
      <c r="H43" s="79" t="s">
        <v>183</v>
      </c>
      <c r="I43" s="71" t="s">
        <v>77</v>
      </c>
      <c r="J43" s="72" t="s">
        <v>334</v>
      </c>
      <c r="K43" s="71"/>
      <c r="L43" s="71"/>
      <c r="M43" s="71"/>
      <c r="N43" s="71"/>
      <c r="O43" s="71" t="s">
        <v>184</v>
      </c>
      <c r="P43" s="71"/>
      <c r="Q43" s="71"/>
      <c r="R43" s="71"/>
      <c r="S43" s="69"/>
      <c r="T43" s="69"/>
      <c r="U43" s="69"/>
      <c r="V43" s="69"/>
      <c r="W43" s="69"/>
      <c r="X43" s="69"/>
      <c r="Y43" s="69">
        <v>1</v>
      </c>
      <c r="Z43" s="69"/>
      <c r="AA43" s="69">
        <v>1</v>
      </c>
      <c r="AB43" s="69"/>
      <c r="AC43" s="69"/>
      <c r="AD43" s="76" t="s">
        <v>336</v>
      </c>
      <c r="AE43" s="69">
        <v>1</v>
      </c>
      <c r="AF43" s="32"/>
      <c r="AG43" s="71"/>
      <c r="AH43" s="71"/>
      <c r="AI43" s="74"/>
      <c r="AJ43" s="75"/>
    </row>
    <row r="44" spans="1:36" ht="54" customHeight="1" x14ac:dyDescent="0.2">
      <c r="A44" s="69">
        <v>9</v>
      </c>
      <c r="B44" s="70"/>
      <c r="C44" s="70" t="s">
        <v>204</v>
      </c>
      <c r="D44" s="70"/>
      <c r="E44" s="69"/>
      <c r="F44" s="71" t="s">
        <v>158</v>
      </c>
      <c r="G44" s="78" t="s">
        <v>86</v>
      </c>
      <c r="H44" s="80"/>
      <c r="I44" s="71"/>
      <c r="J44" s="71"/>
      <c r="K44" s="71"/>
      <c r="L44" s="71" t="s">
        <v>184</v>
      </c>
      <c r="M44" s="71"/>
      <c r="N44" s="71"/>
      <c r="O44" s="71"/>
      <c r="P44" s="21" t="s">
        <v>344</v>
      </c>
      <c r="Q44" s="21" t="s">
        <v>345</v>
      </c>
      <c r="R44" s="71"/>
      <c r="S44" s="69">
        <v>1</v>
      </c>
      <c r="T44" s="69">
        <v>1</v>
      </c>
      <c r="U44" s="69"/>
      <c r="V44" s="69"/>
      <c r="W44" s="69"/>
      <c r="X44" s="69"/>
      <c r="Y44" s="69"/>
      <c r="Z44" s="69"/>
      <c r="AA44" s="69"/>
      <c r="AB44" s="71" t="s">
        <v>127</v>
      </c>
      <c r="AC44" s="71">
        <v>1</v>
      </c>
      <c r="AD44" s="69"/>
      <c r="AE44" s="69"/>
      <c r="AF44" s="32"/>
      <c r="AG44" s="71"/>
      <c r="AH44" s="71"/>
      <c r="AI44" s="74"/>
      <c r="AJ44" s="75"/>
    </row>
    <row r="45" spans="1:36" ht="40.5" customHeight="1" x14ac:dyDescent="0.2">
      <c r="A45" s="69">
        <v>10</v>
      </c>
      <c r="B45" s="81"/>
      <c r="C45" s="81"/>
      <c r="D45" s="70" t="s">
        <v>183</v>
      </c>
      <c r="E45" s="70" t="s">
        <v>77</v>
      </c>
      <c r="F45" s="79" t="s">
        <v>190</v>
      </c>
      <c r="G45" s="82" t="s">
        <v>191</v>
      </c>
      <c r="H45" s="83"/>
      <c r="I45" s="79"/>
      <c r="J45" s="79"/>
      <c r="K45" s="79"/>
      <c r="L45" s="79"/>
      <c r="M45" s="79"/>
      <c r="N45" s="79" t="s">
        <v>184</v>
      </c>
      <c r="O45" s="79"/>
      <c r="P45" s="21" t="s">
        <v>351</v>
      </c>
      <c r="Q45" s="21" t="s">
        <v>345</v>
      </c>
      <c r="R45" s="70"/>
      <c r="S45" s="70">
        <v>1</v>
      </c>
      <c r="T45" s="70">
        <v>1</v>
      </c>
      <c r="U45" s="70"/>
      <c r="V45" s="70"/>
      <c r="W45" s="70"/>
      <c r="X45" s="70"/>
      <c r="Y45" s="79"/>
      <c r="Z45" s="79"/>
      <c r="AA45" s="70"/>
      <c r="AB45" s="70"/>
      <c r="AC45" s="79"/>
      <c r="AD45" s="79"/>
      <c r="AE45" s="84">
        <v>1</v>
      </c>
      <c r="AF45" s="75"/>
      <c r="AG45" s="3" t="s">
        <v>189</v>
      </c>
      <c r="AH45" s="3"/>
      <c r="AI45" s="3"/>
      <c r="AJ45" s="3"/>
    </row>
    <row r="46" spans="1:36" ht="40.5" customHeight="1" x14ac:dyDescent="0.2">
      <c r="A46" s="69">
        <v>11</v>
      </c>
      <c r="B46" s="81"/>
      <c r="C46" s="81"/>
      <c r="D46" s="70" t="s">
        <v>183</v>
      </c>
      <c r="E46" s="70" t="s">
        <v>77</v>
      </c>
      <c r="F46" s="79" t="s">
        <v>192</v>
      </c>
      <c r="G46" s="82" t="s">
        <v>193</v>
      </c>
      <c r="H46" s="83"/>
      <c r="I46" s="79"/>
      <c r="J46" s="79"/>
      <c r="K46" s="79"/>
      <c r="L46" s="79"/>
      <c r="M46" s="79"/>
      <c r="N46" s="79" t="s">
        <v>184</v>
      </c>
      <c r="O46" s="79"/>
      <c r="P46" s="21" t="s">
        <v>351</v>
      </c>
      <c r="Q46" s="21" t="s">
        <v>345</v>
      </c>
      <c r="R46" s="70"/>
      <c r="S46" s="70">
        <v>1</v>
      </c>
      <c r="T46" s="70">
        <v>1</v>
      </c>
      <c r="U46" s="70"/>
      <c r="V46" s="70"/>
      <c r="W46" s="70"/>
      <c r="X46" s="70"/>
      <c r="Y46" s="79"/>
      <c r="Z46" s="79"/>
      <c r="AA46" s="70"/>
      <c r="AB46" s="70"/>
      <c r="AC46" s="79">
        <v>1</v>
      </c>
      <c r="AD46" s="79"/>
      <c r="AE46" s="84"/>
      <c r="AF46" s="75"/>
      <c r="AG46" s="3" t="s">
        <v>189</v>
      </c>
      <c r="AH46" s="3"/>
      <c r="AI46" s="3"/>
      <c r="AJ46" s="3"/>
    </row>
    <row r="47" spans="1:36" ht="55.5" customHeight="1" x14ac:dyDescent="0.2">
      <c r="A47" s="69">
        <v>12</v>
      </c>
      <c r="B47" s="81"/>
      <c r="C47" s="81"/>
      <c r="D47" s="70" t="s">
        <v>183</v>
      </c>
      <c r="E47" s="70" t="s">
        <v>77</v>
      </c>
      <c r="F47" s="79" t="s">
        <v>194</v>
      </c>
      <c r="G47" s="82" t="s">
        <v>195</v>
      </c>
      <c r="H47" s="83"/>
      <c r="I47" s="79"/>
      <c r="J47" s="79"/>
      <c r="K47" s="79"/>
      <c r="L47" s="79"/>
      <c r="M47" s="79"/>
      <c r="N47" s="79" t="s">
        <v>184</v>
      </c>
      <c r="O47" s="79"/>
      <c r="P47" s="21" t="s">
        <v>344</v>
      </c>
      <c r="Q47" s="21" t="s">
        <v>345</v>
      </c>
      <c r="R47" s="70"/>
      <c r="S47" s="70">
        <v>1</v>
      </c>
      <c r="T47" s="70">
        <v>1</v>
      </c>
      <c r="U47" s="70"/>
      <c r="V47" s="70"/>
      <c r="W47" s="70"/>
      <c r="X47" s="70"/>
      <c r="Y47" s="79" t="s">
        <v>196</v>
      </c>
      <c r="Z47" s="79">
        <v>1</v>
      </c>
      <c r="AA47" s="70"/>
      <c r="AB47" s="83"/>
      <c r="AC47" s="85"/>
      <c r="AD47" s="84"/>
      <c r="AE47" s="84"/>
      <c r="AF47" s="75"/>
      <c r="AG47" s="3" t="s">
        <v>189</v>
      </c>
      <c r="AH47" s="3"/>
      <c r="AI47" s="3"/>
      <c r="AJ47" s="3"/>
    </row>
    <row r="48" spans="1:36" ht="52.5" customHeight="1" x14ac:dyDescent="0.2">
      <c r="A48" s="69">
        <v>13</v>
      </c>
      <c r="B48" s="81"/>
      <c r="C48" s="81"/>
      <c r="D48" s="70" t="s">
        <v>183</v>
      </c>
      <c r="E48" s="70" t="s">
        <v>77</v>
      </c>
      <c r="F48" s="79" t="s">
        <v>197</v>
      </c>
      <c r="G48" s="82" t="s">
        <v>198</v>
      </c>
      <c r="H48" s="83"/>
      <c r="I48" s="79"/>
      <c r="J48" s="79"/>
      <c r="K48" s="79"/>
      <c r="L48" s="79"/>
      <c r="M48" s="79"/>
      <c r="N48" s="79" t="s">
        <v>184</v>
      </c>
      <c r="O48" s="79"/>
      <c r="P48" s="21" t="s">
        <v>344</v>
      </c>
      <c r="Q48" s="21" t="s">
        <v>345</v>
      </c>
      <c r="R48" s="70"/>
      <c r="S48" s="70">
        <v>1</v>
      </c>
      <c r="T48" s="70">
        <v>1</v>
      </c>
      <c r="U48" s="70"/>
      <c r="V48" s="70"/>
      <c r="W48" s="70"/>
      <c r="X48" s="70"/>
      <c r="Y48" s="79" t="s">
        <v>196</v>
      </c>
      <c r="Z48" s="79">
        <v>1</v>
      </c>
      <c r="AA48" s="70"/>
      <c r="AB48" s="83"/>
      <c r="AC48" s="85"/>
      <c r="AD48" s="84"/>
      <c r="AE48" s="84"/>
      <c r="AF48" s="75"/>
      <c r="AG48" s="3" t="s">
        <v>189</v>
      </c>
      <c r="AH48" s="3"/>
      <c r="AI48" s="3"/>
      <c r="AJ48" s="3"/>
    </row>
    <row r="49" spans="1:37" ht="47.25" customHeight="1" x14ac:dyDescent="0.2">
      <c r="A49" s="69">
        <v>14</v>
      </c>
      <c r="B49" s="81"/>
      <c r="C49" s="81"/>
      <c r="D49" s="70" t="s">
        <v>183</v>
      </c>
      <c r="E49" s="70" t="s">
        <v>77</v>
      </c>
      <c r="F49" s="79" t="s">
        <v>199</v>
      </c>
      <c r="G49" s="86" t="s">
        <v>200</v>
      </c>
      <c r="H49" s="83"/>
      <c r="I49" s="79"/>
      <c r="J49" s="79"/>
      <c r="K49" s="79"/>
      <c r="L49" s="79"/>
      <c r="M49" s="79"/>
      <c r="N49" s="79" t="s">
        <v>184</v>
      </c>
      <c r="O49" s="79"/>
      <c r="P49" s="21" t="s">
        <v>344</v>
      </c>
      <c r="Q49" s="21" t="s">
        <v>345</v>
      </c>
      <c r="R49" s="70"/>
      <c r="S49" s="70">
        <v>1</v>
      </c>
      <c r="T49" s="70">
        <v>1</v>
      </c>
      <c r="U49" s="70"/>
      <c r="V49" s="70"/>
      <c r="W49" s="70"/>
      <c r="X49" s="70"/>
      <c r="Y49" s="79" t="s">
        <v>196</v>
      </c>
      <c r="Z49" s="79">
        <v>1</v>
      </c>
      <c r="AA49" s="70"/>
      <c r="AB49" s="83"/>
      <c r="AC49" s="85"/>
      <c r="AD49" s="84"/>
      <c r="AE49" s="84"/>
      <c r="AF49" s="75"/>
      <c r="AG49" s="3" t="s">
        <v>189</v>
      </c>
      <c r="AH49" s="3"/>
      <c r="AI49" s="3"/>
      <c r="AJ49" s="3"/>
    </row>
    <row r="50" spans="1:37" ht="53.25" customHeight="1" x14ac:dyDescent="0.2">
      <c r="A50" s="69">
        <v>15</v>
      </c>
      <c r="B50" s="81"/>
      <c r="C50" s="81"/>
      <c r="D50" s="70" t="s">
        <v>183</v>
      </c>
      <c r="E50" s="70" t="s">
        <v>77</v>
      </c>
      <c r="F50" s="79" t="s">
        <v>201</v>
      </c>
      <c r="G50" s="86" t="s">
        <v>202</v>
      </c>
      <c r="H50" s="83"/>
      <c r="I50" s="79"/>
      <c r="J50" s="79"/>
      <c r="K50" s="79"/>
      <c r="L50" s="79"/>
      <c r="M50" s="79"/>
      <c r="N50" s="79" t="s">
        <v>184</v>
      </c>
      <c r="O50" s="79"/>
      <c r="P50" s="21" t="s">
        <v>344</v>
      </c>
      <c r="Q50" s="21" t="s">
        <v>345</v>
      </c>
      <c r="R50" s="70"/>
      <c r="S50" s="70">
        <v>1</v>
      </c>
      <c r="T50" s="70">
        <v>1</v>
      </c>
      <c r="U50" s="70"/>
      <c r="V50" s="70"/>
      <c r="W50" s="70"/>
      <c r="X50" s="70"/>
      <c r="Y50" s="79" t="s">
        <v>203</v>
      </c>
      <c r="Z50" s="79">
        <v>1</v>
      </c>
      <c r="AA50" s="70"/>
      <c r="AB50" s="83"/>
      <c r="AC50" s="85"/>
      <c r="AD50" s="84"/>
      <c r="AE50" s="84"/>
      <c r="AF50" s="75"/>
      <c r="AG50" s="3" t="s">
        <v>189</v>
      </c>
      <c r="AH50" s="3"/>
      <c r="AI50" s="3"/>
      <c r="AJ50" s="3"/>
    </row>
    <row r="51" spans="1:37" ht="51.75" customHeight="1" x14ac:dyDescent="0.2">
      <c r="A51" s="69">
        <v>16</v>
      </c>
      <c r="B51" s="81"/>
      <c r="C51" s="81"/>
      <c r="D51" s="70" t="s">
        <v>183</v>
      </c>
      <c r="E51" s="70" t="s">
        <v>77</v>
      </c>
      <c r="F51" s="79" t="s">
        <v>337</v>
      </c>
      <c r="G51" s="87" t="s">
        <v>88</v>
      </c>
      <c r="H51" s="83"/>
      <c r="I51" s="79"/>
      <c r="J51" s="79"/>
      <c r="K51" s="79"/>
      <c r="L51" s="79"/>
      <c r="M51" s="79"/>
      <c r="N51" s="79" t="s">
        <v>184</v>
      </c>
      <c r="O51" s="79"/>
      <c r="P51" s="21" t="s">
        <v>351</v>
      </c>
      <c r="Q51" s="21" t="s">
        <v>345</v>
      </c>
      <c r="R51" s="70"/>
      <c r="S51" s="70">
        <v>1</v>
      </c>
      <c r="T51" s="70">
        <v>1</v>
      </c>
      <c r="U51" s="70"/>
      <c r="V51" s="70"/>
      <c r="W51" s="70"/>
      <c r="X51" s="70"/>
      <c r="Y51" s="79" t="s">
        <v>338</v>
      </c>
      <c r="Z51" s="79">
        <v>1</v>
      </c>
      <c r="AA51" s="70"/>
      <c r="AB51" s="70"/>
      <c r="AC51" s="79"/>
      <c r="AD51" s="79"/>
      <c r="AE51" s="79"/>
      <c r="AF51" s="31"/>
      <c r="AG51" s="3" t="s">
        <v>189</v>
      </c>
      <c r="AH51" s="3"/>
      <c r="AI51" s="3"/>
      <c r="AJ51" s="3"/>
    </row>
    <row r="52" spans="1:37" ht="37.5" customHeight="1" x14ac:dyDescent="0.2">
      <c r="A52" s="69">
        <v>17</v>
      </c>
      <c r="B52" s="70"/>
      <c r="C52" s="70"/>
      <c r="D52" s="70"/>
      <c r="E52" s="69"/>
      <c r="F52" s="71"/>
      <c r="G52" s="88"/>
      <c r="H52" s="70" t="s">
        <v>183</v>
      </c>
      <c r="I52" s="71" t="s">
        <v>77</v>
      </c>
      <c r="J52" s="78" t="s">
        <v>87</v>
      </c>
      <c r="K52" s="71"/>
      <c r="L52" s="71"/>
      <c r="M52" s="71" t="s">
        <v>184</v>
      </c>
      <c r="N52" s="71"/>
      <c r="O52" s="71"/>
      <c r="P52" s="71"/>
      <c r="Q52" s="71"/>
      <c r="R52" s="71"/>
      <c r="S52" s="69"/>
      <c r="T52" s="69"/>
      <c r="U52" s="69"/>
      <c r="V52" s="69">
        <v>1</v>
      </c>
      <c r="W52" s="69"/>
      <c r="X52" s="69">
        <v>1</v>
      </c>
      <c r="Y52" s="69"/>
      <c r="Z52" s="69"/>
      <c r="AA52" s="69"/>
      <c r="AB52" s="71" t="s">
        <v>129</v>
      </c>
      <c r="AC52" s="71">
        <v>1</v>
      </c>
      <c r="AD52" s="69"/>
      <c r="AE52" s="69"/>
      <c r="AF52" s="32"/>
      <c r="AG52" s="71"/>
      <c r="AH52" s="71"/>
      <c r="AI52" s="89"/>
      <c r="AJ52" s="75"/>
    </row>
    <row r="53" spans="1:37" ht="38.25" customHeight="1" x14ac:dyDescent="0.2">
      <c r="A53" s="69">
        <v>18</v>
      </c>
      <c r="B53" s="70"/>
      <c r="C53" s="70"/>
      <c r="D53" s="70"/>
      <c r="E53" s="69"/>
      <c r="F53" s="71"/>
      <c r="G53" s="88"/>
      <c r="H53" s="70" t="s">
        <v>183</v>
      </c>
      <c r="I53" s="71" t="s">
        <v>77</v>
      </c>
      <c r="J53" s="78" t="s">
        <v>88</v>
      </c>
      <c r="K53" s="71"/>
      <c r="L53" s="71"/>
      <c r="M53" s="71" t="s">
        <v>184</v>
      </c>
      <c r="N53" s="71"/>
      <c r="O53" s="71"/>
      <c r="P53" s="71"/>
      <c r="Q53" s="71"/>
      <c r="R53" s="71"/>
      <c r="S53" s="69"/>
      <c r="T53" s="69"/>
      <c r="U53" s="69"/>
      <c r="V53" s="69">
        <v>1</v>
      </c>
      <c r="W53" s="69"/>
      <c r="X53" s="69">
        <v>1</v>
      </c>
      <c r="Y53" s="69"/>
      <c r="Z53" s="69"/>
      <c r="AA53" s="69"/>
      <c r="AB53" s="71" t="s">
        <v>130</v>
      </c>
      <c r="AC53" s="71">
        <v>1</v>
      </c>
      <c r="AD53" s="69"/>
      <c r="AE53" s="69"/>
      <c r="AF53" s="32"/>
      <c r="AG53" s="71"/>
      <c r="AH53" s="71"/>
      <c r="AI53" s="89"/>
      <c r="AJ53" s="75"/>
    </row>
    <row r="54" spans="1:37" ht="53.25" customHeight="1" x14ac:dyDescent="0.2">
      <c r="A54" s="69">
        <v>19</v>
      </c>
      <c r="B54" s="70"/>
      <c r="C54" s="70"/>
      <c r="D54" s="70" t="s">
        <v>183</v>
      </c>
      <c r="E54" s="69" t="s">
        <v>77</v>
      </c>
      <c r="F54" s="71" t="s">
        <v>159</v>
      </c>
      <c r="G54" s="78" t="s">
        <v>188</v>
      </c>
      <c r="H54" s="80"/>
      <c r="I54" s="71"/>
      <c r="J54" s="71"/>
      <c r="K54" s="71"/>
      <c r="L54" s="71" t="s">
        <v>184</v>
      </c>
      <c r="M54" s="71"/>
      <c r="N54" s="71"/>
      <c r="O54" s="71"/>
      <c r="P54" s="21" t="s">
        <v>344</v>
      </c>
      <c r="Q54" s="21" t="s">
        <v>345</v>
      </c>
      <c r="R54" s="71"/>
      <c r="S54" s="69"/>
      <c r="T54" s="69"/>
      <c r="U54" s="69"/>
      <c r="V54" s="69">
        <v>1</v>
      </c>
      <c r="W54" s="69">
        <v>1</v>
      </c>
      <c r="X54" s="69"/>
      <c r="Y54" s="69"/>
      <c r="Z54" s="69"/>
      <c r="AA54" s="69"/>
      <c r="AB54" s="69"/>
      <c r="AC54" s="69"/>
      <c r="AD54" s="69"/>
      <c r="AE54" s="69"/>
      <c r="AF54" s="32"/>
      <c r="AG54" s="71"/>
      <c r="AH54" s="71"/>
      <c r="AI54" s="74">
        <v>1</v>
      </c>
      <c r="AJ54" s="75"/>
    </row>
    <row r="55" spans="1:37" ht="53.25" customHeight="1" x14ac:dyDescent="0.2">
      <c r="A55" s="69">
        <v>20</v>
      </c>
      <c r="B55" s="70"/>
      <c r="C55" s="70"/>
      <c r="D55" s="70" t="s">
        <v>183</v>
      </c>
      <c r="E55" s="69" t="s">
        <v>77</v>
      </c>
      <c r="F55" s="71" t="s">
        <v>160</v>
      </c>
      <c r="G55" s="78" t="s">
        <v>174</v>
      </c>
      <c r="H55" s="80"/>
      <c r="I55" s="71"/>
      <c r="J55" s="71"/>
      <c r="K55" s="71"/>
      <c r="L55" s="71"/>
      <c r="M55" s="71"/>
      <c r="N55" s="71" t="s">
        <v>184</v>
      </c>
      <c r="O55" s="71"/>
      <c r="P55" s="21" t="s">
        <v>344</v>
      </c>
      <c r="Q55" s="21" t="s">
        <v>345</v>
      </c>
      <c r="R55" s="71"/>
      <c r="S55" s="69"/>
      <c r="T55" s="69"/>
      <c r="U55" s="69"/>
      <c r="V55" s="69">
        <v>1</v>
      </c>
      <c r="W55" s="69">
        <v>1</v>
      </c>
      <c r="X55" s="69"/>
      <c r="Y55" s="69"/>
      <c r="Z55" s="69"/>
      <c r="AA55" s="69"/>
      <c r="AB55" s="69"/>
      <c r="AC55" s="69"/>
      <c r="AD55" s="69"/>
      <c r="AE55" s="69"/>
      <c r="AF55" s="32" t="s">
        <v>131</v>
      </c>
      <c r="AG55" s="71">
        <v>1</v>
      </c>
      <c r="AH55" s="71"/>
      <c r="AI55" s="74"/>
      <c r="AJ55" s="75"/>
      <c r="AK55" s="3" t="s">
        <v>175</v>
      </c>
    </row>
    <row r="56" spans="1:37" ht="29.25" customHeight="1" x14ac:dyDescent="0.2">
      <c r="A56" s="69">
        <v>21</v>
      </c>
      <c r="B56" s="70"/>
      <c r="C56" s="70"/>
      <c r="D56" s="70"/>
      <c r="E56" s="69"/>
      <c r="F56" s="71"/>
      <c r="G56" s="78"/>
      <c r="H56" s="79" t="s">
        <v>183</v>
      </c>
      <c r="I56" s="71" t="s">
        <v>77</v>
      </c>
      <c r="J56" s="90" t="s">
        <v>89</v>
      </c>
      <c r="K56" s="71"/>
      <c r="L56" s="71"/>
      <c r="M56" s="71" t="s">
        <v>184</v>
      </c>
      <c r="N56" s="71"/>
      <c r="O56" s="71"/>
      <c r="P56" s="21"/>
      <c r="Q56" s="21"/>
      <c r="R56" s="71"/>
      <c r="S56" s="69">
        <v>1</v>
      </c>
      <c r="T56" s="69"/>
      <c r="U56" s="69">
        <v>1</v>
      </c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32" t="s">
        <v>132</v>
      </c>
      <c r="AG56" s="71">
        <v>1</v>
      </c>
      <c r="AH56" s="71"/>
      <c r="AI56" s="89"/>
      <c r="AJ56" s="75"/>
    </row>
    <row r="57" spans="1:37" ht="38.25" customHeight="1" x14ac:dyDescent="0.2">
      <c r="A57" s="69">
        <v>22</v>
      </c>
      <c r="B57" s="70"/>
      <c r="C57" s="70"/>
      <c r="D57" s="70"/>
      <c r="E57" s="69"/>
      <c r="F57" s="71"/>
      <c r="G57" s="78"/>
      <c r="H57" s="79" t="s">
        <v>183</v>
      </c>
      <c r="I57" s="71" t="s">
        <v>77</v>
      </c>
      <c r="J57" s="91" t="s">
        <v>339</v>
      </c>
      <c r="K57" s="71"/>
      <c r="L57" s="71"/>
      <c r="M57" s="71" t="s">
        <v>184</v>
      </c>
      <c r="N57" s="71"/>
      <c r="O57" s="71"/>
      <c r="P57" s="21"/>
      <c r="Q57" s="21"/>
      <c r="R57" s="71"/>
      <c r="S57" s="69"/>
      <c r="T57" s="69"/>
      <c r="U57" s="69"/>
      <c r="V57" s="69">
        <v>1</v>
      </c>
      <c r="W57" s="69"/>
      <c r="X57" s="69">
        <v>1</v>
      </c>
      <c r="Y57" s="69"/>
      <c r="Z57" s="69"/>
      <c r="AA57" s="69"/>
      <c r="AB57" s="69"/>
      <c r="AC57" s="69"/>
      <c r="AD57" s="69"/>
      <c r="AE57" s="69"/>
      <c r="AF57" s="32" t="s">
        <v>343</v>
      </c>
      <c r="AG57" s="71">
        <v>1</v>
      </c>
      <c r="AH57" s="71"/>
      <c r="AI57" s="74"/>
      <c r="AJ57" s="75"/>
    </row>
    <row r="58" spans="1:37" ht="38.25" customHeight="1" x14ac:dyDescent="0.2">
      <c r="A58" s="69">
        <v>23</v>
      </c>
      <c r="B58" s="70"/>
      <c r="C58" s="70"/>
      <c r="D58" s="70"/>
      <c r="E58" s="69"/>
      <c r="F58" s="71"/>
      <c r="G58" s="78"/>
      <c r="H58" s="79" t="s">
        <v>183</v>
      </c>
      <c r="I58" s="71" t="s">
        <v>77</v>
      </c>
      <c r="J58" s="91" t="s">
        <v>340</v>
      </c>
      <c r="K58" s="71"/>
      <c r="L58" s="71"/>
      <c r="M58" s="71" t="s">
        <v>184</v>
      </c>
      <c r="N58" s="71"/>
      <c r="O58" s="71"/>
      <c r="P58" s="21"/>
      <c r="Q58" s="21"/>
      <c r="R58" s="71"/>
      <c r="S58" s="69"/>
      <c r="T58" s="69"/>
      <c r="U58" s="69"/>
      <c r="V58" s="69">
        <v>1</v>
      </c>
      <c r="W58" s="69"/>
      <c r="X58" s="69">
        <v>1</v>
      </c>
      <c r="Y58" s="69"/>
      <c r="Z58" s="69"/>
      <c r="AA58" s="69"/>
      <c r="AB58" s="69"/>
      <c r="AC58" s="69"/>
      <c r="AD58" s="69"/>
      <c r="AE58" s="69"/>
      <c r="AF58" s="32" t="s">
        <v>133</v>
      </c>
      <c r="AG58" s="71">
        <v>1</v>
      </c>
      <c r="AH58" s="71"/>
      <c r="AI58" s="71"/>
      <c r="AJ58" s="31"/>
    </row>
    <row r="59" spans="1:37" ht="52.5" customHeight="1" x14ac:dyDescent="0.2">
      <c r="A59" s="69">
        <v>24</v>
      </c>
      <c r="B59" s="70"/>
      <c r="C59" s="70"/>
      <c r="D59" s="70"/>
      <c r="E59" s="69"/>
      <c r="F59" s="71"/>
      <c r="G59" s="78"/>
      <c r="H59" s="79" t="s">
        <v>183</v>
      </c>
      <c r="I59" s="71" t="s">
        <v>77</v>
      </c>
      <c r="J59" s="91" t="s">
        <v>341</v>
      </c>
      <c r="K59" s="71"/>
      <c r="L59" s="71"/>
      <c r="M59" s="71" t="s">
        <v>184</v>
      </c>
      <c r="N59" s="71"/>
      <c r="O59" s="71"/>
      <c r="P59" s="21"/>
      <c r="Q59" s="21"/>
      <c r="R59" s="71"/>
      <c r="S59" s="69"/>
      <c r="T59" s="69"/>
      <c r="U59" s="69"/>
      <c r="V59" s="69">
        <v>1</v>
      </c>
      <c r="W59" s="69"/>
      <c r="X59" s="69">
        <v>1</v>
      </c>
      <c r="Y59" s="69"/>
      <c r="Z59" s="69"/>
      <c r="AA59" s="69"/>
      <c r="AB59" s="69"/>
      <c r="AC59" s="69"/>
      <c r="AD59" s="76" t="s">
        <v>342</v>
      </c>
      <c r="AE59" s="69">
        <v>1</v>
      </c>
      <c r="AF59" s="32"/>
      <c r="AG59" s="71"/>
      <c r="AH59" s="71"/>
      <c r="AI59" s="74"/>
      <c r="AJ59" s="75"/>
    </row>
    <row r="60" spans="1:37" ht="52.5" customHeight="1" x14ac:dyDescent="0.2">
      <c r="A60" s="69">
        <v>25</v>
      </c>
      <c r="B60" s="70"/>
      <c r="C60" s="70"/>
      <c r="D60" s="70"/>
      <c r="E60" s="69"/>
      <c r="F60" s="71"/>
      <c r="G60" s="78"/>
      <c r="H60" s="79" t="s">
        <v>183</v>
      </c>
      <c r="I60" s="71" t="s">
        <v>77</v>
      </c>
      <c r="J60" s="91" t="s">
        <v>346</v>
      </c>
      <c r="K60" s="71"/>
      <c r="L60" s="71"/>
      <c r="M60" s="71" t="s">
        <v>184</v>
      </c>
      <c r="N60" s="71"/>
      <c r="O60" s="71"/>
      <c r="P60" s="21"/>
      <c r="Q60" s="21"/>
      <c r="R60" s="71"/>
      <c r="S60" s="69"/>
      <c r="T60" s="69"/>
      <c r="U60" s="69"/>
      <c r="V60" s="69">
        <v>1</v>
      </c>
      <c r="W60" s="69"/>
      <c r="X60" s="69">
        <v>1</v>
      </c>
      <c r="Y60" s="69"/>
      <c r="Z60" s="69"/>
      <c r="AA60" s="69"/>
      <c r="AB60" s="69"/>
      <c r="AC60" s="69"/>
      <c r="AD60" s="69"/>
      <c r="AE60" s="69"/>
      <c r="AF60" s="73" t="s">
        <v>349</v>
      </c>
      <c r="AG60" s="71">
        <v>1</v>
      </c>
      <c r="AH60" s="71"/>
      <c r="AI60" s="71"/>
      <c r="AJ60" s="31"/>
    </row>
    <row r="61" spans="1:37" ht="54" customHeight="1" x14ac:dyDescent="0.2">
      <c r="A61" s="69">
        <v>26</v>
      </c>
      <c r="B61" s="70"/>
      <c r="C61" s="70"/>
      <c r="D61" s="70"/>
      <c r="E61" s="69"/>
      <c r="F61" s="71"/>
      <c r="G61" s="78"/>
      <c r="H61" s="79" t="s">
        <v>183</v>
      </c>
      <c r="I61" s="71" t="s">
        <v>77</v>
      </c>
      <c r="J61" s="91" t="s">
        <v>347</v>
      </c>
      <c r="K61" s="71"/>
      <c r="L61" s="71"/>
      <c r="M61" s="71" t="s">
        <v>184</v>
      </c>
      <c r="N61" s="71"/>
      <c r="O61" s="71"/>
      <c r="P61" s="21"/>
      <c r="Q61" s="21"/>
      <c r="R61" s="71"/>
      <c r="S61" s="69"/>
      <c r="T61" s="69"/>
      <c r="U61" s="69"/>
      <c r="V61" s="69">
        <v>1</v>
      </c>
      <c r="W61" s="69"/>
      <c r="X61" s="69">
        <v>1</v>
      </c>
      <c r="Y61" s="69"/>
      <c r="Z61" s="69"/>
      <c r="AA61" s="69"/>
      <c r="AB61" s="69"/>
      <c r="AC61" s="69"/>
      <c r="AD61" s="76"/>
      <c r="AE61" s="69"/>
      <c r="AF61" s="73" t="s">
        <v>134</v>
      </c>
      <c r="AG61" s="71">
        <v>1</v>
      </c>
      <c r="AH61" s="71"/>
      <c r="AI61" s="74"/>
      <c r="AJ61" s="75"/>
    </row>
    <row r="62" spans="1:37" ht="48.95" customHeight="1" x14ac:dyDescent="0.2">
      <c r="A62" s="69">
        <v>27</v>
      </c>
      <c r="B62" s="70"/>
      <c r="C62" s="70"/>
      <c r="D62" s="70"/>
      <c r="E62" s="69"/>
      <c r="F62" s="71"/>
      <c r="G62" s="78"/>
      <c r="H62" s="79" t="s">
        <v>183</v>
      </c>
      <c r="I62" s="71" t="s">
        <v>77</v>
      </c>
      <c r="J62" s="91" t="s">
        <v>348</v>
      </c>
      <c r="K62" s="71"/>
      <c r="L62" s="71"/>
      <c r="M62" s="71" t="s">
        <v>184</v>
      </c>
      <c r="N62" s="71"/>
      <c r="O62" s="71"/>
      <c r="P62" s="21"/>
      <c r="Q62" s="21"/>
      <c r="R62" s="71"/>
      <c r="S62" s="69"/>
      <c r="T62" s="69"/>
      <c r="U62" s="69"/>
      <c r="V62" s="69">
        <v>1</v>
      </c>
      <c r="W62" s="69"/>
      <c r="X62" s="69">
        <v>1</v>
      </c>
      <c r="Y62" s="69"/>
      <c r="Z62" s="69"/>
      <c r="AA62" s="69"/>
      <c r="AB62" s="69"/>
      <c r="AC62" s="69"/>
      <c r="AD62" s="69"/>
      <c r="AE62" s="69"/>
      <c r="AF62" s="73" t="s">
        <v>350</v>
      </c>
      <c r="AG62" s="71">
        <v>1</v>
      </c>
      <c r="AH62" s="71"/>
      <c r="AI62" s="71"/>
      <c r="AJ62" s="31"/>
    </row>
    <row r="63" spans="1:37" x14ac:dyDescent="0.2">
      <c r="A63" s="14">
        <v>3</v>
      </c>
      <c r="B63" s="59" t="s">
        <v>353</v>
      </c>
      <c r="C63" s="60"/>
      <c r="D63" s="60"/>
      <c r="E63" s="60"/>
      <c r="F63" s="61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1"/>
      <c r="S63" s="21"/>
      <c r="T63" s="21"/>
      <c r="U63" s="31"/>
      <c r="V63" s="3"/>
      <c r="W63" s="3"/>
      <c r="X63" s="3"/>
      <c r="Y63" s="3"/>
      <c r="Z63" s="3"/>
      <c r="AA63" s="3"/>
      <c r="AB63" s="3"/>
      <c r="AC63" s="3"/>
      <c r="AG63" s="3"/>
      <c r="AH63" s="3"/>
      <c r="AI63" s="3"/>
      <c r="AJ63" s="3"/>
    </row>
    <row r="64" spans="1:37" s="68" customFormat="1" x14ac:dyDescent="0.2">
      <c r="A64" s="63"/>
      <c r="B64" s="10">
        <f>COUNTIF(B65:B75,"TC")</f>
        <v>0</v>
      </c>
      <c r="C64" s="10">
        <f t="shared" ref="C64:H64" si="5">COUNTIF(C65:C75,"TC")</f>
        <v>0</v>
      </c>
      <c r="D64" s="10">
        <f t="shared" si="5"/>
        <v>0</v>
      </c>
      <c r="E64" s="10">
        <f t="shared" si="5"/>
        <v>0</v>
      </c>
      <c r="F64" s="10">
        <f t="shared" si="5"/>
        <v>0</v>
      </c>
      <c r="G64" s="10">
        <f t="shared" si="5"/>
        <v>0</v>
      </c>
      <c r="H64" s="10">
        <f t="shared" si="5"/>
        <v>11</v>
      </c>
      <c r="I64" s="10">
        <f>COUNTIF(I65:I75,"TCVN")</f>
        <v>11</v>
      </c>
      <c r="J64" s="13">
        <f>H64</f>
        <v>11</v>
      </c>
      <c r="K64" s="10">
        <f>COUNTIF(K65:K75,"x")</f>
        <v>0</v>
      </c>
      <c r="L64" s="10">
        <f t="shared" ref="L64:O64" si="6">COUNTIF(L65:L75,"x")</f>
        <v>0</v>
      </c>
      <c r="M64" s="10">
        <f t="shared" si="6"/>
        <v>1</v>
      </c>
      <c r="N64" s="10">
        <f t="shared" si="6"/>
        <v>0</v>
      </c>
      <c r="O64" s="10">
        <f t="shared" si="6"/>
        <v>10</v>
      </c>
      <c r="P64" s="10">
        <f t="shared" ref="P64" si="7">COUNTIF(P65:P75,"x")</f>
        <v>0</v>
      </c>
      <c r="Q64" s="10">
        <f t="shared" ref="Q64" si="8">COUNTIF(Q65:Q75,"x")</f>
        <v>0</v>
      </c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6"/>
      <c r="AG64" s="65"/>
      <c r="AH64" s="65"/>
      <c r="AI64" s="65"/>
      <c r="AJ64" s="67"/>
    </row>
    <row r="65" spans="1:36" ht="38.25" x14ac:dyDescent="0.2">
      <c r="A65" s="69">
        <v>1</v>
      </c>
      <c r="B65" s="70"/>
      <c r="C65" s="70"/>
      <c r="D65" s="70"/>
      <c r="E65" s="69"/>
      <c r="F65" s="92"/>
      <c r="G65" s="93"/>
      <c r="H65" s="79" t="s">
        <v>183</v>
      </c>
      <c r="I65" s="71" t="s">
        <v>77</v>
      </c>
      <c r="J65" s="94" t="s">
        <v>301</v>
      </c>
      <c r="K65" s="92"/>
      <c r="L65" s="92"/>
      <c r="M65" s="92"/>
      <c r="N65" s="92"/>
      <c r="O65" s="69" t="s">
        <v>184</v>
      </c>
      <c r="P65" s="69"/>
      <c r="Q65" s="69"/>
      <c r="R65" s="92"/>
      <c r="S65" s="69"/>
      <c r="T65" s="69"/>
      <c r="U65" s="69"/>
      <c r="V65" s="69"/>
      <c r="W65" s="69"/>
      <c r="X65" s="69"/>
      <c r="Y65" s="69">
        <v>1</v>
      </c>
      <c r="Z65" s="69"/>
      <c r="AA65" s="69">
        <v>1</v>
      </c>
      <c r="AB65" s="76">
        <v>13395</v>
      </c>
      <c r="AC65" s="69">
        <v>1</v>
      </c>
      <c r="AD65" s="95"/>
      <c r="AE65" s="95"/>
      <c r="AF65" s="32"/>
      <c r="AG65" s="71"/>
      <c r="AH65" s="89"/>
      <c r="AI65" s="89"/>
      <c r="AJ65" s="75"/>
    </row>
    <row r="66" spans="1:36" ht="68.45" customHeight="1" x14ac:dyDescent="0.2">
      <c r="A66" s="69">
        <v>2</v>
      </c>
      <c r="B66" s="70"/>
      <c r="C66" s="70"/>
      <c r="D66" s="70"/>
      <c r="E66" s="69"/>
      <c r="F66" s="92"/>
      <c r="G66" s="93"/>
      <c r="H66" s="79" t="s">
        <v>183</v>
      </c>
      <c r="I66" s="71" t="s">
        <v>77</v>
      </c>
      <c r="J66" s="94" t="s">
        <v>302</v>
      </c>
      <c r="K66" s="92"/>
      <c r="L66" s="92"/>
      <c r="M66" s="92"/>
      <c r="N66" s="92"/>
      <c r="O66" s="69" t="s">
        <v>184</v>
      </c>
      <c r="P66" s="69"/>
      <c r="Q66" s="69"/>
      <c r="R66" s="92"/>
      <c r="S66" s="69"/>
      <c r="T66" s="69"/>
      <c r="U66" s="69"/>
      <c r="V66" s="69"/>
      <c r="W66" s="69"/>
      <c r="X66" s="69"/>
      <c r="Y66" s="69">
        <v>1</v>
      </c>
      <c r="Z66" s="69"/>
      <c r="AA66" s="69">
        <v>1</v>
      </c>
      <c r="AB66" s="76">
        <v>13529</v>
      </c>
      <c r="AC66" s="69">
        <v>1</v>
      </c>
      <c r="AD66" s="95"/>
      <c r="AE66" s="95"/>
      <c r="AF66" s="32"/>
      <c r="AG66" s="71"/>
      <c r="AH66" s="89"/>
      <c r="AI66" s="89"/>
      <c r="AJ66" s="75"/>
    </row>
    <row r="67" spans="1:36" ht="48.6" customHeight="1" x14ac:dyDescent="0.2">
      <c r="A67" s="69">
        <v>3</v>
      </c>
      <c r="B67" s="70"/>
      <c r="C67" s="70"/>
      <c r="D67" s="70"/>
      <c r="E67" s="69"/>
      <c r="F67" s="92"/>
      <c r="G67" s="93"/>
      <c r="H67" s="79" t="s">
        <v>183</v>
      </c>
      <c r="I67" s="71" t="s">
        <v>77</v>
      </c>
      <c r="J67" s="94" t="s">
        <v>303</v>
      </c>
      <c r="K67" s="92"/>
      <c r="L67" s="92"/>
      <c r="M67" s="92"/>
      <c r="N67" s="92"/>
      <c r="O67" s="69" t="s">
        <v>184</v>
      </c>
      <c r="P67" s="69"/>
      <c r="Q67" s="69"/>
      <c r="R67" s="92"/>
      <c r="S67" s="69"/>
      <c r="T67" s="69"/>
      <c r="U67" s="69"/>
      <c r="V67" s="69"/>
      <c r="W67" s="69"/>
      <c r="X67" s="69"/>
      <c r="Y67" s="69">
        <v>1</v>
      </c>
      <c r="Z67" s="69"/>
      <c r="AA67" s="69">
        <v>1</v>
      </c>
      <c r="AB67" s="76">
        <v>13678</v>
      </c>
      <c r="AC67" s="69">
        <v>1</v>
      </c>
      <c r="AD67" s="95"/>
      <c r="AE67" s="95"/>
      <c r="AF67" s="32"/>
      <c r="AG67" s="71"/>
      <c r="AH67" s="89"/>
      <c r="AI67" s="89"/>
      <c r="AJ67" s="75"/>
    </row>
    <row r="68" spans="1:36" ht="48.6" customHeight="1" x14ac:dyDescent="0.2">
      <c r="A68" s="69">
        <v>4</v>
      </c>
      <c r="B68" s="70"/>
      <c r="C68" s="70"/>
      <c r="D68" s="70"/>
      <c r="E68" s="69"/>
      <c r="F68" s="92"/>
      <c r="G68" s="93"/>
      <c r="H68" s="79" t="s">
        <v>183</v>
      </c>
      <c r="I68" s="71" t="s">
        <v>77</v>
      </c>
      <c r="J68" s="94" t="s">
        <v>304</v>
      </c>
      <c r="K68" s="92"/>
      <c r="L68" s="92"/>
      <c r="M68" s="92"/>
      <c r="N68" s="92"/>
      <c r="O68" s="69" t="s">
        <v>184</v>
      </c>
      <c r="P68" s="69"/>
      <c r="Q68" s="69"/>
      <c r="R68" s="92"/>
      <c r="S68" s="69"/>
      <c r="T68" s="69"/>
      <c r="U68" s="69"/>
      <c r="V68" s="69"/>
      <c r="W68" s="69"/>
      <c r="X68" s="69"/>
      <c r="Y68" s="69">
        <v>1</v>
      </c>
      <c r="Z68" s="69"/>
      <c r="AA68" s="69">
        <v>1</v>
      </c>
      <c r="AB68" s="76">
        <v>13396</v>
      </c>
      <c r="AC68" s="69">
        <v>1</v>
      </c>
      <c r="AD68" s="95"/>
      <c r="AE68" s="95"/>
      <c r="AF68" s="32"/>
      <c r="AG68" s="71"/>
      <c r="AH68" s="89"/>
      <c r="AI68" s="89"/>
      <c r="AJ68" s="75"/>
    </row>
    <row r="69" spans="1:36" ht="66.599999999999994" customHeight="1" x14ac:dyDescent="0.2">
      <c r="A69" s="69">
        <v>5</v>
      </c>
      <c r="B69" s="70"/>
      <c r="C69" s="70"/>
      <c r="D69" s="70"/>
      <c r="E69" s="69"/>
      <c r="F69" s="92"/>
      <c r="G69" s="93"/>
      <c r="H69" s="79" t="s">
        <v>183</v>
      </c>
      <c r="I69" s="71" t="s">
        <v>77</v>
      </c>
      <c r="J69" s="94" t="s">
        <v>305</v>
      </c>
      <c r="K69" s="92"/>
      <c r="L69" s="92"/>
      <c r="M69" s="92"/>
      <c r="N69" s="92"/>
      <c r="O69" s="69" t="s">
        <v>184</v>
      </c>
      <c r="P69" s="69"/>
      <c r="Q69" s="69"/>
      <c r="R69" s="92"/>
      <c r="S69" s="69"/>
      <c r="T69" s="69"/>
      <c r="U69" s="69"/>
      <c r="V69" s="69"/>
      <c r="W69" s="69"/>
      <c r="X69" s="69"/>
      <c r="Y69" s="69">
        <v>1</v>
      </c>
      <c r="Z69" s="69"/>
      <c r="AA69" s="69">
        <v>1</v>
      </c>
      <c r="AB69" s="76" t="s">
        <v>311</v>
      </c>
      <c r="AC69" s="69">
        <v>1</v>
      </c>
      <c r="AD69" s="95"/>
      <c r="AE69" s="95"/>
      <c r="AF69" s="32"/>
      <c r="AG69" s="71"/>
      <c r="AH69" s="89"/>
      <c r="AI69" s="89"/>
      <c r="AJ69" s="75"/>
    </row>
    <row r="70" spans="1:36" ht="48.6" customHeight="1" x14ac:dyDescent="0.2">
      <c r="A70" s="69">
        <v>6</v>
      </c>
      <c r="B70" s="70"/>
      <c r="C70" s="70"/>
      <c r="D70" s="70"/>
      <c r="E70" s="69"/>
      <c r="F70" s="92"/>
      <c r="G70" s="93"/>
      <c r="H70" s="79" t="s">
        <v>183</v>
      </c>
      <c r="I70" s="71" t="s">
        <v>77</v>
      </c>
      <c r="J70" s="94" t="s">
        <v>306</v>
      </c>
      <c r="K70" s="92"/>
      <c r="L70" s="92"/>
      <c r="M70" s="92"/>
      <c r="N70" s="92"/>
      <c r="O70" s="69" t="s">
        <v>184</v>
      </c>
      <c r="P70" s="69"/>
      <c r="Q70" s="69"/>
      <c r="R70" s="92"/>
      <c r="S70" s="69"/>
      <c r="T70" s="69"/>
      <c r="U70" s="69"/>
      <c r="V70" s="69"/>
      <c r="W70" s="69"/>
      <c r="X70" s="69"/>
      <c r="Y70" s="69">
        <v>1</v>
      </c>
      <c r="Z70" s="69"/>
      <c r="AA70" s="69">
        <v>1</v>
      </c>
      <c r="AB70" s="76" t="s">
        <v>312</v>
      </c>
      <c r="AC70" s="69">
        <v>1</v>
      </c>
      <c r="AD70" s="95"/>
      <c r="AE70" s="95"/>
      <c r="AF70" s="32"/>
      <c r="AG70" s="71"/>
      <c r="AH70" s="89"/>
      <c r="AI70" s="89"/>
      <c r="AJ70" s="75"/>
    </row>
    <row r="71" spans="1:36" ht="48.6" customHeight="1" x14ac:dyDescent="0.2">
      <c r="A71" s="69">
        <v>7</v>
      </c>
      <c r="B71" s="70"/>
      <c r="C71" s="70"/>
      <c r="D71" s="70"/>
      <c r="E71" s="69"/>
      <c r="F71" s="92"/>
      <c r="G71" s="93"/>
      <c r="H71" s="79" t="s">
        <v>183</v>
      </c>
      <c r="I71" s="71" t="s">
        <v>77</v>
      </c>
      <c r="J71" s="94" t="s">
        <v>307</v>
      </c>
      <c r="K71" s="92"/>
      <c r="L71" s="92"/>
      <c r="M71" s="92"/>
      <c r="N71" s="92"/>
      <c r="O71" s="69" t="s">
        <v>184</v>
      </c>
      <c r="P71" s="69"/>
      <c r="Q71" s="69"/>
      <c r="R71" s="92"/>
      <c r="S71" s="69"/>
      <c r="T71" s="69"/>
      <c r="U71" s="69"/>
      <c r="V71" s="69"/>
      <c r="W71" s="69"/>
      <c r="X71" s="69"/>
      <c r="Y71" s="69">
        <v>1</v>
      </c>
      <c r="Z71" s="69"/>
      <c r="AA71" s="69">
        <v>1</v>
      </c>
      <c r="AB71" s="76" t="s">
        <v>313</v>
      </c>
      <c r="AC71" s="69">
        <v>1</v>
      </c>
      <c r="AD71" s="95"/>
      <c r="AE71" s="95"/>
      <c r="AF71" s="32"/>
      <c r="AG71" s="71"/>
      <c r="AH71" s="89"/>
      <c r="AI71" s="89"/>
      <c r="AJ71" s="75"/>
    </row>
    <row r="72" spans="1:36" ht="48.6" customHeight="1" x14ac:dyDescent="0.2">
      <c r="A72" s="69">
        <v>8</v>
      </c>
      <c r="B72" s="70"/>
      <c r="C72" s="70"/>
      <c r="D72" s="70"/>
      <c r="E72" s="69"/>
      <c r="F72" s="92"/>
      <c r="G72" s="93"/>
      <c r="H72" s="79" t="s">
        <v>183</v>
      </c>
      <c r="I72" s="71" t="s">
        <v>77</v>
      </c>
      <c r="J72" s="94" t="s">
        <v>308</v>
      </c>
      <c r="K72" s="92"/>
      <c r="L72" s="92"/>
      <c r="M72" s="92"/>
      <c r="N72" s="92"/>
      <c r="O72" s="69" t="s">
        <v>184</v>
      </c>
      <c r="P72" s="69"/>
      <c r="Q72" s="69"/>
      <c r="R72" s="92"/>
      <c r="S72" s="69"/>
      <c r="T72" s="69"/>
      <c r="U72" s="69"/>
      <c r="V72" s="69"/>
      <c r="W72" s="69"/>
      <c r="X72" s="69"/>
      <c r="Y72" s="69">
        <v>1</v>
      </c>
      <c r="Z72" s="69"/>
      <c r="AA72" s="69">
        <v>1</v>
      </c>
      <c r="AB72" s="76" t="s">
        <v>314</v>
      </c>
      <c r="AC72" s="69">
        <v>1</v>
      </c>
      <c r="AD72" s="95"/>
      <c r="AE72" s="95"/>
      <c r="AF72" s="32"/>
      <c r="AG72" s="71"/>
      <c r="AH72" s="89"/>
      <c r="AI72" s="89"/>
      <c r="AJ72" s="75"/>
    </row>
    <row r="73" spans="1:36" ht="51" x14ac:dyDescent="0.2">
      <c r="A73" s="69">
        <v>9</v>
      </c>
      <c r="B73" s="70"/>
      <c r="C73" s="70"/>
      <c r="D73" s="70"/>
      <c r="E73" s="69"/>
      <c r="F73" s="92"/>
      <c r="G73" s="93"/>
      <c r="H73" s="79" t="s">
        <v>183</v>
      </c>
      <c r="I73" s="71" t="s">
        <v>77</v>
      </c>
      <c r="J73" s="94" t="s">
        <v>309</v>
      </c>
      <c r="K73" s="92"/>
      <c r="L73" s="92"/>
      <c r="M73" s="92"/>
      <c r="N73" s="92"/>
      <c r="O73" s="69" t="s">
        <v>184</v>
      </c>
      <c r="P73" s="69"/>
      <c r="Q73" s="69"/>
      <c r="R73" s="92"/>
      <c r="S73" s="69"/>
      <c r="T73" s="69"/>
      <c r="U73" s="69"/>
      <c r="V73" s="69"/>
      <c r="W73" s="69"/>
      <c r="X73" s="69"/>
      <c r="Y73" s="69">
        <v>1</v>
      </c>
      <c r="Z73" s="69"/>
      <c r="AA73" s="69">
        <v>1</v>
      </c>
      <c r="AB73" s="76" t="s">
        <v>315</v>
      </c>
      <c r="AC73" s="69">
        <v>1</v>
      </c>
      <c r="AD73" s="95"/>
      <c r="AE73" s="95"/>
      <c r="AF73" s="32"/>
      <c r="AG73" s="71"/>
      <c r="AH73" s="89"/>
      <c r="AI73" s="89"/>
      <c r="AJ73" s="75"/>
    </row>
    <row r="74" spans="1:36" ht="48.6" customHeight="1" x14ac:dyDescent="0.2">
      <c r="A74" s="69">
        <v>10</v>
      </c>
      <c r="B74" s="70"/>
      <c r="C74" s="70"/>
      <c r="D74" s="70"/>
      <c r="E74" s="69"/>
      <c r="F74" s="92"/>
      <c r="G74" s="93"/>
      <c r="H74" s="79" t="s">
        <v>183</v>
      </c>
      <c r="I74" s="71" t="s">
        <v>77</v>
      </c>
      <c r="J74" s="94" t="s">
        <v>310</v>
      </c>
      <c r="K74" s="92"/>
      <c r="L74" s="92"/>
      <c r="M74" s="92"/>
      <c r="N74" s="92"/>
      <c r="O74" s="69" t="s">
        <v>184</v>
      </c>
      <c r="P74" s="69"/>
      <c r="Q74" s="69"/>
      <c r="R74" s="92"/>
      <c r="S74" s="69"/>
      <c r="T74" s="69"/>
      <c r="U74" s="69"/>
      <c r="V74" s="69"/>
      <c r="W74" s="69"/>
      <c r="X74" s="69"/>
      <c r="Y74" s="69">
        <v>1</v>
      </c>
      <c r="Z74" s="69"/>
      <c r="AA74" s="69">
        <v>1</v>
      </c>
      <c r="AB74" s="76" t="s">
        <v>313</v>
      </c>
      <c r="AC74" s="69">
        <v>1</v>
      </c>
      <c r="AD74" s="95"/>
      <c r="AE74" s="95"/>
      <c r="AF74" s="32"/>
      <c r="AG74" s="71"/>
      <c r="AH74" s="89"/>
      <c r="AI74" s="89"/>
      <c r="AJ74" s="75"/>
    </row>
    <row r="75" spans="1:36" s="97" customFormat="1" ht="86.25" customHeight="1" x14ac:dyDescent="0.2">
      <c r="A75" s="28">
        <v>11</v>
      </c>
      <c r="B75" s="28"/>
      <c r="C75" s="28"/>
      <c r="D75" s="28"/>
      <c r="E75" s="30"/>
      <c r="F75" s="30"/>
      <c r="G75" s="30"/>
      <c r="H75" s="30" t="s">
        <v>183</v>
      </c>
      <c r="I75" s="30" t="s">
        <v>77</v>
      </c>
      <c r="J75" s="29" t="s">
        <v>363</v>
      </c>
      <c r="K75" s="30"/>
      <c r="L75" s="30"/>
      <c r="M75" s="30" t="s">
        <v>184</v>
      </c>
      <c r="N75" s="30"/>
      <c r="O75" s="30"/>
      <c r="P75" s="30"/>
      <c r="Q75" s="30"/>
      <c r="R75" s="30"/>
      <c r="S75" s="30"/>
      <c r="T75" s="30"/>
      <c r="U75" s="30"/>
      <c r="V75" s="30">
        <v>1</v>
      </c>
      <c r="W75" s="30"/>
      <c r="X75" s="30">
        <v>1</v>
      </c>
      <c r="Y75" s="30"/>
      <c r="Z75" s="30"/>
      <c r="AA75" s="30"/>
      <c r="AB75" s="1"/>
      <c r="AC75" s="1"/>
      <c r="AD75" s="30" t="s">
        <v>364</v>
      </c>
      <c r="AE75" s="30">
        <v>1</v>
      </c>
      <c r="AF75" s="32"/>
      <c r="AG75" s="30"/>
      <c r="AH75" s="30"/>
      <c r="AI75" s="30"/>
      <c r="AJ75" s="96"/>
    </row>
    <row r="76" spans="1:36" s="100" customFormat="1" x14ac:dyDescent="0.2">
      <c r="A76" s="8">
        <v>4</v>
      </c>
      <c r="B76" s="15" t="s">
        <v>394</v>
      </c>
      <c r="C76" s="16"/>
      <c r="D76" s="16"/>
      <c r="E76" s="16"/>
      <c r="F76" s="16"/>
      <c r="G76" s="17"/>
      <c r="H76" s="98"/>
      <c r="I76" s="8"/>
      <c r="J76" s="8"/>
      <c r="K76" s="8"/>
      <c r="L76" s="8"/>
      <c r="M76" s="8"/>
      <c r="N76" s="8"/>
      <c r="O76" s="8"/>
      <c r="P76" s="14"/>
      <c r="Q76" s="14"/>
      <c r="R76" s="8"/>
      <c r="S76" s="8">
        <f t="shared" ref="S76:AA76" si="9">SUM(S78:S79)</f>
        <v>0</v>
      </c>
      <c r="T76" s="8">
        <f t="shared" si="9"/>
        <v>0</v>
      </c>
      <c r="U76" s="8">
        <f t="shared" si="9"/>
        <v>0</v>
      </c>
      <c r="V76" s="8">
        <f t="shared" si="9"/>
        <v>2</v>
      </c>
      <c r="W76" s="8">
        <f t="shared" si="9"/>
        <v>2</v>
      </c>
      <c r="X76" s="8">
        <f t="shared" si="9"/>
        <v>0</v>
      </c>
      <c r="Y76" s="8">
        <f t="shared" si="9"/>
        <v>0</v>
      </c>
      <c r="Z76" s="8">
        <f t="shared" si="9"/>
        <v>0</v>
      </c>
      <c r="AA76" s="8">
        <f t="shared" si="9"/>
        <v>0</v>
      </c>
      <c r="AB76" s="8">
        <f>AC76</f>
        <v>0</v>
      </c>
      <c r="AC76" s="8">
        <f>SUM(AC78:AC79)</f>
        <v>0</v>
      </c>
      <c r="AD76" s="8">
        <f>AE76</f>
        <v>0</v>
      </c>
      <c r="AE76" s="8">
        <f>SUM(AE78:AE79)</f>
        <v>0</v>
      </c>
      <c r="AF76" s="8">
        <f>AG76</f>
        <v>1</v>
      </c>
      <c r="AG76" s="8">
        <f>SUM(AG78:AG79)</f>
        <v>1</v>
      </c>
      <c r="AH76" s="8">
        <f>AI76</f>
        <v>1</v>
      </c>
      <c r="AI76" s="8">
        <f>SUM(AI78:AI79)</f>
        <v>1</v>
      </c>
      <c r="AJ76" s="99" t="s">
        <v>137</v>
      </c>
    </row>
    <row r="77" spans="1:36" s="68" customFormat="1" x14ac:dyDescent="0.2">
      <c r="A77" s="65"/>
      <c r="B77" s="66">
        <f>COUNTIF(B78:B79, "TC")</f>
        <v>0</v>
      </c>
      <c r="C77" s="66">
        <f>COUNTIF(C78:C79, "TC")</f>
        <v>0</v>
      </c>
      <c r="D77" s="66">
        <f>COUNTIF(D78:D79, "TC")</f>
        <v>2</v>
      </c>
      <c r="E77" s="66">
        <f>COUNTIF(E78:E79, "TCVN")</f>
        <v>2</v>
      </c>
      <c r="F77" s="64"/>
      <c r="G77" s="64"/>
      <c r="H77" s="66">
        <f>COUNTIF(H78:H79, "TC")</f>
        <v>0</v>
      </c>
      <c r="I77" s="66">
        <f>COUNTIF(I78:I79, "TCVN")</f>
        <v>0</v>
      </c>
      <c r="J77" s="65"/>
      <c r="K77" s="66">
        <f>COUNTIF(K78:K79, "x")</f>
        <v>0</v>
      </c>
      <c r="L77" s="66">
        <f>COUNTIF(L78:L79, "x")</f>
        <v>0</v>
      </c>
      <c r="M77" s="66">
        <f>COUNTIF(M78:M79, "x")</f>
        <v>0</v>
      </c>
      <c r="N77" s="66">
        <f>COUNTIF(N78:N79, "x")</f>
        <v>2</v>
      </c>
      <c r="O77" s="101">
        <f>COUNTIF(O78:O79, "x")</f>
        <v>0</v>
      </c>
      <c r="P77" s="101">
        <f>COUNTIF(P78:P79, "Viện VLXD")</f>
        <v>2</v>
      </c>
      <c r="Q77" s="101">
        <f>COUNTIF(Q78:Q79, "Bộ XD")</f>
        <v>2</v>
      </c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6"/>
      <c r="AG77" s="65"/>
      <c r="AH77" s="65"/>
      <c r="AI77" s="65"/>
      <c r="AJ77" s="67"/>
    </row>
    <row r="78" spans="1:36" s="33" customFormat="1" x14ac:dyDescent="0.2">
      <c r="A78" s="69">
        <v>1</v>
      </c>
      <c r="B78" s="70"/>
      <c r="C78" s="70"/>
      <c r="D78" s="70" t="s">
        <v>183</v>
      </c>
      <c r="E78" s="69" t="s">
        <v>77</v>
      </c>
      <c r="F78" s="71" t="s">
        <v>156</v>
      </c>
      <c r="G78" s="78" t="s">
        <v>84</v>
      </c>
      <c r="H78" s="86"/>
      <c r="I78" s="71"/>
      <c r="J78" s="71"/>
      <c r="K78" s="71"/>
      <c r="L78" s="71"/>
      <c r="M78" s="71"/>
      <c r="N78" s="71" t="s">
        <v>184</v>
      </c>
      <c r="O78" s="71"/>
      <c r="P78" s="25" t="s">
        <v>351</v>
      </c>
      <c r="Q78" s="21" t="s">
        <v>345</v>
      </c>
      <c r="R78" s="71"/>
      <c r="S78" s="69"/>
      <c r="T78" s="69"/>
      <c r="U78" s="69"/>
      <c r="V78" s="69">
        <v>1</v>
      </c>
      <c r="W78" s="69">
        <v>1</v>
      </c>
      <c r="X78" s="69"/>
      <c r="Y78" s="69"/>
      <c r="Z78" s="69"/>
      <c r="AA78" s="69"/>
      <c r="AB78" s="69"/>
      <c r="AC78" s="69"/>
      <c r="AD78" s="69"/>
      <c r="AE78" s="69"/>
      <c r="AF78" s="32"/>
      <c r="AG78" s="78"/>
      <c r="AH78" s="71"/>
      <c r="AI78" s="71">
        <v>1</v>
      </c>
      <c r="AJ78" s="31"/>
    </row>
    <row r="79" spans="1:36" ht="25.5" x14ac:dyDescent="0.2">
      <c r="A79" s="69">
        <v>2</v>
      </c>
      <c r="B79" s="70"/>
      <c r="C79" s="70"/>
      <c r="D79" s="70" t="s">
        <v>183</v>
      </c>
      <c r="E79" s="69" t="s">
        <v>77</v>
      </c>
      <c r="F79" s="69" t="s">
        <v>157</v>
      </c>
      <c r="G79" s="78" t="s">
        <v>85</v>
      </c>
      <c r="H79" s="86"/>
      <c r="I79" s="92"/>
      <c r="J79" s="92"/>
      <c r="K79" s="92"/>
      <c r="L79" s="92"/>
      <c r="M79" s="69"/>
      <c r="N79" s="69" t="s">
        <v>184</v>
      </c>
      <c r="O79" s="69"/>
      <c r="P79" s="25" t="s">
        <v>351</v>
      </c>
      <c r="Q79" s="21" t="s">
        <v>345</v>
      </c>
      <c r="R79" s="92"/>
      <c r="S79" s="69"/>
      <c r="T79" s="69"/>
      <c r="U79" s="69"/>
      <c r="V79" s="69">
        <v>1</v>
      </c>
      <c r="W79" s="69">
        <v>1</v>
      </c>
      <c r="X79" s="69"/>
      <c r="Y79" s="69"/>
      <c r="Z79" s="69"/>
      <c r="AA79" s="69"/>
      <c r="AB79" s="69"/>
      <c r="AC79" s="69"/>
      <c r="AD79" s="69"/>
      <c r="AE79" s="69"/>
      <c r="AF79" s="32" t="s">
        <v>126</v>
      </c>
      <c r="AG79" s="71">
        <v>1</v>
      </c>
      <c r="AH79" s="71"/>
      <c r="AI79" s="71"/>
      <c r="AJ79" s="75"/>
    </row>
    <row r="80" spans="1:36" s="100" customFormat="1" x14ac:dyDescent="0.2">
      <c r="A80" s="8">
        <v>5</v>
      </c>
      <c r="B80" s="59" t="s">
        <v>356</v>
      </c>
      <c r="C80" s="60"/>
      <c r="D80" s="60"/>
      <c r="E80" s="60"/>
      <c r="F80" s="61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>
        <f t="shared" ref="S80:AA80" si="10">SUM(S82:S91)</f>
        <v>3</v>
      </c>
      <c r="T80" s="8">
        <f t="shared" si="10"/>
        <v>0</v>
      </c>
      <c r="U80" s="8">
        <f t="shared" si="10"/>
        <v>3</v>
      </c>
      <c r="V80" s="8">
        <f t="shared" si="10"/>
        <v>5</v>
      </c>
      <c r="W80" s="8">
        <f t="shared" si="10"/>
        <v>0</v>
      </c>
      <c r="X80" s="8">
        <f t="shared" si="10"/>
        <v>5</v>
      </c>
      <c r="Y80" s="8">
        <f t="shared" si="10"/>
        <v>0</v>
      </c>
      <c r="Z80" s="8">
        <f t="shared" si="10"/>
        <v>0</v>
      </c>
      <c r="AA80" s="8">
        <f t="shared" si="10"/>
        <v>0</v>
      </c>
      <c r="AB80" s="8">
        <f>AC80</f>
        <v>0</v>
      </c>
      <c r="AC80" s="8">
        <f>SUM(AC82:AC91)</f>
        <v>0</v>
      </c>
      <c r="AD80" s="8">
        <f>AE80</f>
        <v>1</v>
      </c>
      <c r="AE80" s="8">
        <f>SUM(AE82:AE91)</f>
        <v>1</v>
      </c>
      <c r="AF80" s="8">
        <f>AG80</f>
        <v>0</v>
      </c>
      <c r="AG80" s="8">
        <f>SUM(AG82:AG91)</f>
        <v>0</v>
      </c>
      <c r="AH80" s="8">
        <f>AI80</f>
        <v>7</v>
      </c>
      <c r="AI80" s="8">
        <f>SUM(AI82:AI91)</f>
        <v>7</v>
      </c>
      <c r="AJ80" s="99" t="s">
        <v>138</v>
      </c>
    </row>
    <row r="81" spans="1:39" s="68" customFormat="1" x14ac:dyDescent="0.2">
      <c r="A81" s="65"/>
      <c r="B81" s="66">
        <f>COUNTIF(B82:B91, "TC")</f>
        <v>0</v>
      </c>
      <c r="C81" s="66">
        <f t="shared" ref="C81:D81" si="11">COUNTIF(C82:C91, "TC")</f>
        <v>0</v>
      </c>
      <c r="D81" s="66">
        <f t="shared" si="11"/>
        <v>0</v>
      </c>
      <c r="E81" s="66">
        <f>COUNTIF(E82:E91, "TCVN")</f>
        <v>0</v>
      </c>
      <c r="F81" s="64"/>
      <c r="G81" s="64"/>
      <c r="H81" s="66">
        <f>COUNTIF(H82:H91, "TC")</f>
        <v>10</v>
      </c>
      <c r="I81" s="66">
        <f>COUNTIF(I82:I91, "TCVN")</f>
        <v>10</v>
      </c>
      <c r="J81" s="65"/>
      <c r="K81" s="66">
        <f>COUNTIF(K82:K91, "x")</f>
        <v>0</v>
      </c>
      <c r="L81" s="66">
        <f t="shared" ref="L81:AM81" si="12">COUNTIF(L82:L91, "x")</f>
        <v>0</v>
      </c>
      <c r="M81" s="66">
        <f t="shared" si="12"/>
        <v>10</v>
      </c>
      <c r="N81" s="66">
        <f t="shared" si="12"/>
        <v>0</v>
      </c>
      <c r="O81" s="66">
        <f t="shared" si="12"/>
        <v>0</v>
      </c>
      <c r="P81" s="66">
        <f t="shared" si="12"/>
        <v>0</v>
      </c>
      <c r="Q81" s="102">
        <f t="shared" si="12"/>
        <v>0</v>
      </c>
      <c r="R81" s="66">
        <f t="shared" si="12"/>
        <v>0</v>
      </c>
      <c r="S81" s="66">
        <f t="shared" si="12"/>
        <v>0</v>
      </c>
      <c r="T81" s="66">
        <f t="shared" si="12"/>
        <v>0</v>
      </c>
      <c r="U81" s="66">
        <f t="shared" si="12"/>
        <v>0</v>
      </c>
      <c r="V81" s="66">
        <f t="shared" si="12"/>
        <v>0</v>
      </c>
      <c r="W81" s="66">
        <f t="shared" si="12"/>
        <v>0</v>
      </c>
      <c r="X81" s="66">
        <f t="shared" si="12"/>
        <v>0</v>
      </c>
      <c r="Y81" s="66">
        <f t="shared" si="12"/>
        <v>0</v>
      </c>
      <c r="Z81" s="66">
        <f t="shared" si="12"/>
        <v>0</v>
      </c>
      <c r="AA81" s="66">
        <f t="shared" si="12"/>
        <v>0</v>
      </c>
      <c r="AB81" s="66">
        <f t="shared" si="12"/>
        <v>0</v>
      </c>
      <c r="AC81" s="66">
        <f t="shared" si="12"/>
        <v>0</v>
      </c>
      <c r="AD81" s="66">
        <f t="shared" si="12"/>
        <v>0</v>
      </c>
      <c r="AE81" s="66">
        <f t="shared" si="12"/>
        <v>0</v>
      </c>
      <c r="AF81" s="66">
        <f t="shared" si="12"/>
        <v>0</v>
      </c>
      <c r="AG81" s="66">
        <f t="shared" si="12"/>
        <v>0</v>
      </c>
      <c r="AH81" s="66">
        <f t="shared" si="12"/>
        <v>0</v>
      </c>
      <c r="AI81" s="66">
        <f t="shared" si="12"/>
        <v>0</v>
      </c>
      <c r="AJ81" s="66">
        <f t="shared" si="12"/>
        <v>0</v>
      </c>
      <c r="AK81" s="66">
        <f t="shared" si="12"/>
        <v>0</v>
      </c>
      <c r="AL81" s="66">
        <f t="shared" si="12"/>
        <v>0</v>
      </c>
      <c r="AM81" s="66">
        <f t="shared" si="12"/>
        <v>0</v>
      </c>
    </row>
    <row r="82" spans="1:39" s="33" customFormat="1" ht="25.5" x14ac:dyDescent="0.2">
      <c r="A82" s="69">
        <v>1</v>
      </c>
      <c r="B82" s="70"/>
      <c r="C82" s="70"/>
      <c r="D82" s="70"/>
      <c r="E82" s="69"/>
      <c r="F82" s="71"/>
      <c r="G82" s="88"/>
      <c r="H82" s="70" t="s">
        <v>183</v>
      </c>
      <c r="I82" s="71" t="s">
        <v>77</v>
      </c>
      <c r="J82" s="87" t="s">
        <v>316</v>
      </c>
      <c r="K82" s="71"/>
      <c r="L82" s="71"/>
      <c r="M82" s="71" t="s">
        <v>184</v>
      </c>
      <c r="N82" s="71"/>
      <c r="O82" s="71"/>
      <c r="P82" s="103"/>
      <c r="Q82" s="103"/>
      <c r="R82" s="71"/>
      <c r="S82" s="69"/>
      <c r="T82" s="69"/>
      <c r="U82" s="69"/>
      <c r="V82" s="69">
        <v>1</v>
      </c>
      <c r="W82" s="69"/>
      <c r="X82" s="69">
        <v>1</v>
      </c>
      <c r="Y82" s="69"/>
      <c r="Z82" s="69"/>
      <c r="AA82" s="69"/>
      <c r="AB82" s="69"/>
      <c r="AC82" s="69"/>
      <c r="AD82" s="69"/>
      <c r="AE82" s="69"/>
      <c r="AF82" s="32"/>
      <c r="AG82" s="71"/>
      <c r="AH82" s="73" t="s">
        <v>320</v>
      </c>
      <c r="AI82" s="71">
        <v>1</v>
      </c>
      <c r="AJ82" s="31"/>
    </row>
    <row r="83" spans="1:39" s="33" customFormat="1" ht="76.5" x14ac:dyDescent="0.2">
      <c r="A83" s="69">
        <v>2</v>
      </c>
      <c r="B83" s="70"/>
      <c r="C83" s="70"/>
      <c r="D83" s="70"/>
      <c r="E83" s="69"/>
      <c r="F83" s="71"/>
      <c r="G83" s="88"/>
      <c r="H83" s="70" t="s">
        <v>183</v>
      </c>
      <c r="I83" s="71" t="s">
        <v>77</v>
      </c>
      <c r="J83" s="87" t="s">
        <v>317</v>
      </c>
      <c r="K83" s="71"/>
      <c r="L83" s="71"/>
      <c r="M83" s="71" t="s">
        <v>184</v>
      </c>
      <c r="N83" s="71"/>
      <c r="O83" s="71"/>
      <c r="P83" s="103"/>
      <c r="Q83" s="103"/>
      <c r="R83" s="71"/>
      <c r="S83" s="69"/>
      <c r="T83" s="69"/>
      <c r="U83" s="69"/>
      <c r="V83" s="69">
        <v>1</v>
      </c>
      <c r="W83" s="69"/>
      <c r="X83" s="69">
        <v>1</v>
      </c>
      <c r="Y83" s="69"/>
      <c r="Z83" s="69"/>
      <c r="AA83" s="69"/>
      <c r="AB83" s="69"/>
      <c r="AC83" s="69"/>
      <c r="AD83" s="69"/>
      <c r="AE83" s="69"/>
      <c r="AF83" s="32"/>
      <c r="AG83" s="71"/>
      <c r="AH83" s="73" t="s">
        <v>321</v>
      </c>
      <c r="AI83" s="71">
        <v>1</v>
      </c>
      <c r="AJ83" s="31"/>
    </row>
    <row r="84" spans="1:39" s="33" customFormat="1" ht="89.25" x14ac:dyDescent="0.2">
      <c r="A84" s="69">
        <v>3</v>
      </c>
      <c r="B84" s="70"/>
      <c r="C84" s="70"/>
      <c r="D84" s="70"/>
      <c r="E84" s="69"/>
      <c r="F84" s="71"/>
      <c r="G84" s="88"/>
      <c r="H84" s="70" t="s">
        <v>183</v>
      </c>
      <c r="I84" s="71" t="s">
        <v>77</v>
      </c>
      <c r="J84" s="87" t="s">
        <v>318</v>
      </c>
      <c r="K84" s="71"/>
      <c r="L84" s="71"/>
      <c r="M84" s="71" t="s">
        <v>184</v>
      </c>
      <c r="N84" s="71"/>
      <c r="O84" s="71"/>
      <c r="P84" s="103"/>
      <c r="Q84" s="103"/>
      <c r="R84" s="71"/>
      <c r="S84" s="69"/>
      <c r="T84" s="69"/>
      <c r="U84" s="69"/>
      <c r="V84" s="69">
        <v>1</v>
      </c>
      <c r="W84" s="69"/>
      <c r="X84" s="69">
        <v>1</v>
      </c>
      <c r="Y84" s="69"/>
      <c r="Z84" s="69"/>
      <c r="AA84" s="69"/>
      <c r="AB84" s="69"/>
      <c r="AC84" s="69"/>
      <c r="AD84" s="69"/>
      <c r="AE84" s="69"/>
      <c r="AF84" s="32"/>
      <c r="AG84" s="71"/>
      <c r="AH84" s="73" t="s">
        <v>322</v>
      </c>
      <c r="AI84" s="71">
        <v>1</v>
      </c>
      <c r="AJ84" s="31"/>
    </row>
    <row r="85" spans="1:39" s="33" customFormat="1" ht="63.75" x14ac:dyDescent="0.2">
      <c r="A85" s="69">
        <v>4</v>
      </c>
      <c r="B85" s="70"/>
      <c r="C85" s="70"/>
      <c r="D85" s="70"/>
      <c r="E85" s="69"/>
      <c r="F85" s="71"/>
      <c r="G85" s="88"/>
      <c r="H85" s="70" t="s">
        <v>183</v>
      </c>
      <c r="I85" s="71" t="s">
        <v>77</v>
      </c>
      <c r="J85" s="87" t="s">
        <v>319</v>
      </c>
      <c r="K85" s="71"/>
      <c r="L85" s="71"/>
      <c r="M85" s="71" t="s">
        <v>184</v>
      </c>
      <c r="N85" s="71"/>
      <c r="O85" s="71"/>
      <c r="P85" s="103"/>
      <c r="Q85" s="103"/>
      <c r="R85" s="71"/>
      <c r="S85" s="69"/>
      <c r="T85" s="69"/>
      <c r="U85" s="69"/>
      <c r="V85" s="69">
        <v>1</v>
      </c>
      <c r="W85" s="69"/>
      <c r="X85" s="69">
        <v>1</v>
      </c>
      <c r="Y85" s="69"/>
      <c r="Z85" s="69"/>
      <c r="AA85" s="69"/>
      <c r="AB85" s="69"/>
      <c r="AC85" s="69"/>
      <c r="AD85" s="77" t="s">
        <v>323</v>
      </c>
      <c r="AE85" s="69">
        <v>1</v>
      </c>
      <c r="AF85" s="32"/>
      <c r="AG85" s="71"/>
      <c r="AH85" s="73"/>
      <c r="AI85" s="71"/>
      <c r="AJ85" s="31"/>
    </row>
    <row r="86" spans="1:39" s="108" customFormat="1" ht="25.5" x14ac:dyDescent="0.2">
      <c r="A86" s="69">
        <v>5</v>
      </c>
      <c r="B86" s="70"/>
      <c r="C86" s="70"/>
      <c r="D86" s="70"/>
      <c r="E86" s="69"/>
      <c r="F86" s="71"/>
      <c r="G86" s="69"/>
      <c r="H86" s="104" t="s">
        <v>183</v>
      </c>
      <c r="I86" s="105" t="s">
        <v>77</v>
      </c>
      <c r="J86" s="106" t="s">
        <v>361</v>
      </c>
      <c r="K86" s="71"/>
      <c r="L86" s="71"/>
      <c r="M86" s="71" t="s">
        <v>184</v>
      </c>
      <c r="N86" s="71"/>
      <c r="O86" s="71"/>
      <c r="P86" s="103"/>
      <c r="Q86" s="103"/>
      <c r="R86" s="71"/>
      <c r="S86" s="69"/>
      <c r="T86" s="69"/>
      <c r="U86" s="69"/>
      <c r="V86" s="69">
        <v>1</v>
      </c>
      <c r="W86" s="69"/>
      <c r="X86" s="69">
        <v>1</v>
      </c>
      <c r="Y86" s="69"/>
      <c r="Z86" s="69"/>
      <c r="AA86" s="69"/>
      <c r="AB86" s="69"/>
      <c r="AC86" s="69"/>
      <c r="AD86" s="69"/>
      <c r="AE86" s="69"/>
      <c r="AF86" s="32"/>
      <c r="AG86" s="71"/>
      <c r="AH86" s="107" t="s">
        <v>362</v>
      </c>
      <c r="AI86" s="71">
        <v>1</v>
      </c>
      <c r="AJ86" s="31"/>
    </row>
    <row r="87" spans="1:39" s="33" customFormat="1" ht="25.5" x14ac:dyDescent="0.2">
      <c r="A87" s="69">
        <v>6</v>
      </c>
      <c r="B87" s="28"/>
      <c r="C87" s="28"/>
      <c r="D87" s="28"/>
      <c r="E87" s="28"/>
      <c r="F87" s="103"/>
      <c r="G87" s="109"/>
      <c r="H87" s="110" t="s">
        <v>183</v>
      </c>
      <c r="I87" s="103" t="s">
        <v>77</v>
      </c>
      <c r="J87" s="111" t="s">
        <v>396</v>
      </c>
      <c r="K87" s="103"/>
      <c r="L87" s="103"/>
      <c r="M87" s="71" t="s">
        <v>184</v>
      </c>
      <c r="N87" s="103"/>
      <c r="O87" s="103"/>
      <c r="P87" s="30"/>
      <c r="Q87" s="30"/>
      <c r="R87" s="103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2"/>
      <c r="AG87" s="30"/>
      <c r="AH87" s="30"/>
      <c r="AI87" s="30"/>
      <c r="AJ87" s="113"/>
    </row>
    <row r="88" spans="1:39" s="33" customFormat="1" ht="51" x14ac:dyDescent="0.2">
      <c r="A88" s="69">
        <v>7</v>
      </c>
      <c r="B88" s="28"/>
      <c r="C88" s="28"/>
      <c r="D88" s="28"/>
      <c r="E88" s="28"/>
      <c r="F88" s="103"/>
      <c r="G88" s="109"/>
      <c r="H88" s="110" t="s">
        <v>183</v>
      </c>
      <c r="I88" s="103" t="s">
        <v>77</v>
      </c>
      <c r="J88" s="111" t="s">
        <v>397</v>
      </c>
      <c r="K88" s="103"/>
      <c r="L88" s="103"/>
      <c r="M88" s="71" t="s">
        <v>184</v>
      </c>
      <c r="N88" s="103"/>
      <c r="O88" s="103"/>
      <c r="P88" s="30"/>
      <c r="Q88" s="30"/>
      <c r="R88" s="103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2"/>
      <c r="AG88" s="30"/>
      <c r="AH88" s="30"/>
      <c r="AI88" s="30"/>
      <c r="AJ88" s="113"/>
    </row>
    <row r="89" spans="1:39" s="33" customFormat="1" ht="63.75" x14ac:dyDescent="0.2">
      <c r="A89" s="69">
        <v>8</v>
      </c>
      <c r="B89" s="114"/>
      <c r="C89" s="114"/>
      <c r="D89" s="114"/>
      <c r="E89" s="115"/>
      <c r="F89" s="116"/>
      <c r="G89" s="88"/>
      <c r="H89" s="114" t="s">
        <v>183</v>
      </c>
      <c r="I89" s="115" t="s">
        <v>77</v>
      </c>
      <c r="J89" s="36" t="s">
        <v>136</v>
      </c>
      <c r="K89" s="117"/>
      <c r="L89" s="117"/>
      <c r="M89" s="117" t="s">
        <v>184</v>
      </c>
      <c r="N89" s="117"/>
      <c r="O89" s="117"/>
      <c r="P89" s="103"/>
      <c r="Q89" s="103"/>
      <c r="R89" s="117"/>
      <c r="S89" s="117">
        <v>1</v>
      </c>
      <c r="T89" s="117"/>
      <c r="U89" s="117">
        <v>1</v>
      </c>
      <c r="V89" s="117"/>
      <c r="W89" s="117"/>
      <c r="X89" s="117"/>
      <c r="Y89" s="117"/>
      <c r="Z89" s="116"/>
      <c r="AA89" s="116"/>
      <c r="AB89" s="116"/>
      <c r="AC89" s="118"/>
      <c r="AD89" s="119"/>
      <c r="AE89" s="119"/>
      <c r="AF89" s="119"/>
      <c r="AG89" s="119"/>
      <c r="AH89" s="118"/>
      <c r="AI89" s="118">
        <v>1</v>
      </c>
      <c r="AJ89" s="120"/>
    </row>
    <row r="90" spans="1:39" s="33" customFormat="1" ht="39" customHeight="1" x14ac:dyDescent="0.2">
      <c r="A90" s="69">
        <v>9</v>
      </c>
      <c r="B90" s="70"/>
      <c r="C90" s="70"/>
      <c r="D90" s="70"/>
      <c r="E90" s="69"/>
      <c r="F90" s="121"/>
      <c r="G90" s="88"/>
      <c r="H90" s="114" t="s">
        <v>183</v>
      </c>
      <c r="I90" s="115" t="s">
        <v>77</v>
      </c>
      <c r="J90" s="78" t="s">
        <v>90</v>
      </c>
      <c r="K90" s="69"/>
      <c r="L90" s="69"/>
      <c r="M90" s="69" t="s">
        <v>184</v>
      </c>
      <c r="N90" s="69"/>
      <c r="O90" s="69"/>
      <c r="P90" s="103"/>
      <c r="Q90" s="103"/>
      <c r="R90" s="69"/>
      <c r="S90" s="69">
        <v>1</v>
      </c>
      <c r="T90" s="69"/>
      <c r="U90" s="69">
        <v>1</v>
      </c>
      <c r="V90" s="69"/>
      <c r="W90" s="69"/>
      <c r="X90" s="69"/>
      <c r="Y90" s="69"/>
      <c r="Z90" s="69"/>
      <c r="AA90" s="69"/>
      <c r="AB90" s="69"/>
      <c r="AC90" s="69"/>
      <c r="AD90" s="88"/>
      <c r="AE90" s="88"/>
      <c r="AF90" s="82"/>
      <c r="AG90" s="78"/>
      <c r="AH90" s="71" t="s">
        <v>146</v>
      </c>
      <c r="AI90" s="71">
        <v>1</v>
      </c>
      <c r="AJ90" s="31"/>
    </row>
    <row r="91" spans="1:39" s="33" customFormat="1" ht="39.75" customHeight="1" x14ac:dyDescent="0.2">
      <c r="A91" s="69">
        <v>10</v>
      </c>
      <c r="B91" s="70"/>
      <c r="C91" s="70"/>
      <c r="D91" s="70"/>
      <c r="E91" s="69"/>
      <c r="F91" s="121"/>
      <c r="G91" s="88"/>
      <c r="H91" s="114" t="s">
        <v>183</v>
      </c>
      <c r="I91" s="115" t="s">
        <v>77</v>
      </c>
      <c r="J91" s="78" t="s">
        <v>91</v>
      </c>
      <c r="K91" s="69"/>
      <c r="L91" s="69"/>
      <c r="M91" s="69" t="s">
        <v>184</v>
      </c>
      <c r="N91" s="69"/>
      <c r="O91" s="69"/>
      <c r="P91" s="103"/>
      <c r="Q91" s="103"/>
      <c r="R91" s="69"/>
      <c r="S91" s="69">
        <v>1</v>
      </c>
      <c r="T91" s="69"/>
      <c r="U91" s="69">
        <v>1</v>
      </c>
      <c r="V91" s="69"/>
      <c r="W91" s="69"/>
      <c r="X91" s="69"/>
      <c r="Y91" s="69"/>
      <c r="Z91" s="69"/>
      <c r="AA91" s="69"/>
      <c r="AB91" s="69"/>
      <c r="AC91" s="69"/>
      <c r="AD91" s="88"/>
      <c r="AE91" s="88"/>
      <c r="AF91" s="82"/>
      <c r="AG91" s="78"/>
      <c r="AH91" s="71" t="s">
        <v>92</v>
      </c>
      <c r="AI91" s="71">
        <v>1</v>
      </c>
      <c r="AJ91" s="31"/>
    </row>
    <row r="92" spans="1:39" s="33" customFormat="1" x14ac:dyDescent="0.2">
      <c r="A92" s="28">
        <v>6</v>
      </c>
      <c r="B92" s="15" t="s">
        <v>385</v>
      </c>
      <c r="C92" s="16"/>
      <c r="D92" s="16"/>
      <c r="E92" s="16"/>
      <c r="F92" s="16"/>
      <c r="G92" s="17"/>
      <c r="H92" s="28"/>
      <c r="I92" s="122"/>
      <c r="J92" s="123"/>
      <c r="K92" s="124"/>
      <c r="L92" s="124"/>
      <c r="M92" s="124"/>
      <c r="N92" s="124"/>
      <c r="O92" s="124"/>
      <c r="P92" s="103"/>
      <c r="Q92" s="125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6"/>
      <c r="AE92" s="126"/>
      <c r="AF92" s="127"/>
      <c r="AG92" s="128"/>
      <c r="AH92" s="30"/>
      <c r="AI92" s="129"/>
      <c r="AJ92" s="130"/>
    </row>
    <row r="93" spans="1:39" s="33" customFormat="1" x14ac:dyDescent="0.2">
      <c r="A93" s="28"/>
      <c r="B93" s="66">
        <f>COUNTIF(B94:B97, "TC")</f>
        <v>0</v>
      </c>
      <c r="C93" s="66">
        <f t="shared" ref="C93:G93" si="13">COUNTIF(C94:C97, "TC")</f>
        <v>0</v>
      </c>
      <c r="D93" s="66">
        <f t="shared" si="13"/>
        <v>0</v>
      </c>
      <c r="E93" s="66">
        <f t="shared" si="13"/>
        <v>0</v>
      </c>
      <c r="F93" s="66">
        <f t="shared" si="13"/>
        <v>0</v>
      </c>
      <c r="G93" s="66">
        <f t="shared" si="13"/>
        <v>0</v>
      </c>
      <c r="H93" s="66">
        <f>COUNTIF(H94:H97, "TC")</f>
        <v>4</v>
      </c>
      <c r="I93" s="66">
        <f>COUNTIF(I94:I97, "TCVN")</f>
        <v>4</v>
      </c>
      <c r="J93" s="66">
        <f>COUNTIF(J94:J97, "TC")</f>
        <v>0</v>
      </c>
      <c r="K93" s="66">
        <f t="shared" ref="K93:Q93" si="14">COUNTIF(K94:K97, "TC")</f>
        <v>0</v>
      </c>
      <c r="L93" s="66">
        <f t="shared" si="14"/>
        <v>0</v>
      </c>
      <c r="M93" s="66">
        <f>COUNTIF(M94:M97, "x")</f>
        <v>4</v>
      </c>
      <c r="N93" s="66">
        <f t="shared" si="14"/>
        <v>0</v>
      </c>
      <c r="O93" s="66">
        <f t="shared" si="14"/>
        <v>0</v>
      </c>
      <c r="P93" s="66">
        <f t="shared" si="14"/>
        <v>0</v>
      </c>
      <c r="Q93" s="102">
        <f t="shared" si="14"/>
        <v>0</v>
      </c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6"/>
      <c r="AE93" s="126"/>
      <c r="AF93" s="127"/>
      <c r="AG93" s="128"/>
      <c r="AH93" s="30"/>
      <c r="AI93" s="129"/>
      <c r="AJ93" s="130"/>
    </row>
    <row r="94" spans="1:39" s="97" customFormat="1" ht="38.25" x14ac:dyDescent="0.2">
      <c r="A94" s="30">
        <v>1</v>
      </c>
      <c r="B94" s="129"/>
      <c r="C94" s="129"/>
      <c r="D94" s="129"/>
      <c r="E94" s="129"/>
      <c r="F94" s="129"/>
      <c r="G94" s="131"/>
      <c r="H94" s="30" t="s">
        <v>183</v>
      </c>
      <c r="I94" s="30" t="s">
        <v>77</v>
      </c>
      <c r="J94" s="132" t="s">
        <v>367</v>
      </c>
      <c r="K94" s="129"/>
      <c r="L94" s="129"/>
      <c r="M94" s="129" t="s">
        <v>184</v>
      </c>
      <c r="N94" s="129"/>
      <c r="O94" s="129"/>
      <c r="P94" s="30"/>
      <c r="Q94" s="31"/>
      <c r="R94" s="129"/>
      <c r="S94" s="129"/>
      <c r="T94" s="129"/>
      <c r="U94" s="129"/>
      <c r="V94" s="129">
        <v>1</v>
      </c>
      <c r="W94" s="129"/>
      <c r="X94" s="129">
        <v>1</v>
      </c>
      <c r="Y94" s="129"/>
      <c r="Z94" s="129"/>
      <c r="AA94" s="129"/>
      <c r="AB94" s="129"/>
      <c r="AC94" s="129"/>
      <c r="AD94" s="129"/>
      <c r="AE94" s="129"/>
      <c r="AF94" s="133"/>
      <c r="AG94" s="129"/>
      <c r="AH94" s="30" t="s">
        <v>368</v>
      </c>
      <c r="AI94" s="129">
        <v>1</v>
      </c>
      <c r="AJ94" s="134"/>
    </row>
    <row r="95" spans="1:39" s="97" customFormat="1" ht="63.75" x14ac:dyDescent="0.2">
      <c r="A95" s="30">
        <v>2</v>
      </c>
      <c r="B95" s="129"/>
      <c r="C95" s="129"/>
      <c r="D95" s="129"/>
      <c r="E95" s="129"/>
      <c r="F95" s="129"/>
      <c r="G95" s="131"/>
      <c r="H95" s="30" t="s">
        <v>183</v>
      </c>
      <c r="I95" s="30" t="s">
        <v>77</v>
      </c>
      <c r="J95" s="135" t="s">
        <v>369</v>
      </c>
      <c r="K95" s="129"/>
      <c r="L95" s="129"/>
      <c r="M95" s="129" t="s">
        <v>184</v>
      </c>
      <c r="N95" s="129"/>
      <c r="O95" s="129"/>
      <c r="P95" s="30"/>
      <c r="Q95" s="31"/>
      <c r="R95" s="129"/>
      <c r="S95" s="129"/>
      <c r="T95" s="129"/>
      <c r="U95" s="129"/>
      <c r="V95" s="129">
        <v>1</v>
      </c>
      <c r="W95" s="129"/>
      <c r="X95" s="129">
        <v>1</v>
      </c>
      <c r="Y95" s="129"/>
      <c r="Z95" s="129"/>
      <c r="AA95" s="129"/>
      <c r="AB95" s="129"/>
      <c r="AC95" s="129"/>
      <c r="AD95" s="129"/>
      <c r="AE95" s="129"/>
      <c r="AF95" s="133"/>
      <c r="AG95" s="129"/>
      <c r="AH95" s="30" t="s">
        <v>370</v>
      </c>
      <c r="AI95" s="129">
        <v>1</v>
      </c>
      <c r="AJ95" s="134"/>
    </row>
    <row r="96" spans="1:39" s="97" customFormat="1" ht="63.75" x14ac:dyDescent="0.2">
      <c r="A96" s="30">
        <v>3</v>
      </c>
      <c r="B96" s="129"/>
      <c r="C96" s="129"/>
      <c r="D96" s="129"/>
      <c r="E96" s="129"/>
      <c r="F96" s="129"/>
      <c r="G96" s="131"/>
      <c r="H96" s="30" t="s">
        <v>183</v>
      </c>
      <c r="I96" s="30" t="s">
        <v>77</v>
      </c>
      <c r="J96" s="136" t="s">
        <v>371</v>
      </c>
      <c r="K96" s="129"/>
      <c r="L96" s="129"/>
      <c r="M96" s="129" t="s">
        <v>184</v>
      </c>
      <c r="N96" s="129"/>
      <c r="O96" s="129"/>
      <c r="P96" s="30"/>
      <c r="Q96" s="31"/>
      <c r="R96" s="129"/>
      <c r="S96" s="129"/>
      <c r="T96" s="129"/>
      <c r="U96" s="129"/>
      <c r="V96" s="129">
        <v>1</v>
      </c>
      <c r="W96" s="129"/>
      <c r="X96" s="129">
        <v>1</v>
      </c>
      <c r="Y96" s="129"/>
      <c r="Z96" s="129"/>
      <c r="AA96" s="129"/>
      <c r="AB96" s="129"/>
      <c r="AC96" s="129"/>
      <c r="AD96" s="129"/>
      <c r="AE96" s="129"/>
      <c r="AF96" s="133"/>
      <c r="AG96" s="129"/>
      <c r="AH96" s="30" t="s">
        <v>372</v>
      </c>
      <c r="AI96" s="129">
        <v>1</v>
      </c>
      <c r="AJ96" s="134"/>
    </row>
    <row r="97" spans="1:36" s="97" customFormat="1" ht="38.25" x14ac:dyDescent="0.2">
      <c r="A97" s="30">
        <v>4</v>
      </c>
      <c r="B97" s="129"/>
      <c r="C97" s="129"/>
      <c r="D97" s="129"/>
      <c r="E97" s="129"/>
      <c r="F97" s="129"/>
      <c r="G97" s="131"/>
      <c r="H97" s="30" t="s">
        <v>183</v>
      </c>
      <c r="I97" s="30" t="s">
        <v>77</v>
      </c>
      <c r="J97" s="136" t="s">
        <v>373</v>
      </c>
      <c r="K97" s="129"/>
      <c r="L97" s="129"/>
      <c r="M97" s="129" t="s">
        <v>184</v>
      </c>
      <c r="N97" s="129"/>
      <c r="O97" s="129"/>
      <c r="P97" s="30"/>
      <c r="Q97" s="31"/>
      <c r="R97" s="129"/>
      <c r="S97" s="129"/>
      <c r="T97" s="129"/>
      <c r="U97" s="129"/>
      <c r="V97" s="129">
        <v>1</v>
      </c>
      <c r="W97" s="129"/>
      <c r="X97" s="129">
        <v>1</v>
      </c>
      <c r="Y97" s="129"/>
      <c r="Z97" s="129"/>
      <c r="AA97" s="129"/>
      <c r="AB97" s="137" t="s">
        <v>374</v>
      </c>
      <c r="AC97" s="129">
        <v>1</v>
      </c>
      <c r="AD97" s="30"/>
      <c r="AE97" s="30"/>
      <c r="AF97" s="133"/>
      <c r="AG97" s="129"/>
      <c r="AH97" s="129"/>
      <c r="AI97" s="129"/>
      <c r="AJ97" s="134"/>
    </row>
    <row r="98" spans="1:36" s="97" customFormat="1" x14ac:dyDescent="0.2">
      <c r="A98" s="18">
        <v>7</v>
      </c>
      <c r="B98" s="15" t="s">
        <v>386</v>
      </c>
      <c r="C98" s="16"/>
      <c r="D98" s="16"/>
      <c r="E98" s="16"/>
      <c r="F98" s="16"/>
      <c r="G98" s="17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37"/>
      <c r="AC98" s="129"/>
      <c r="AD98" s="30"/>
      <c r="AE98" s="30"/>
      <c r="AF98" s="133"/>
      <c r="AG98" s="129"/>
      <c r="AH98" s="129"/>
      <c r="AI98" s="129"/>
      <c r="AJ98" s="134"/>
    </row>
    <row r="99" spans="1:36" s="97" customFormat="1" x14ac:dyDescent="0.2">
      <c r="A99" s="18"/>
      <c r="B99" s="102">
        <f>COUNTIF(B100:B126, "TC")</f>
        <v>0</v>
      </c>
      <c r="C99" s="102">
        <f t="shared" ref="C99:D99" si="15">COUNTIF(C100:C126, "TC")</f>
        <v>0</v>
      </c>
      <c r="D99" s="102">
        <f t="shared" si="15"/>
        <v>13</v>
      </c>
      <c r="E99" s="102">
        <f>COUNTIF(E100:E126, "TCVN")</f>
        <v>21</v>
      </c>
      <c r="F99" s="102">
        <f t="shared" ref="F99:G99" si="16">COUNTIF(F100:F126, "TCVN")</f>
        <v>0</v>
      </c>
      <c r="G99" s="102">
        <f t="shared" si="16"/>
        <v>0</v>
      </c>
      <c r="H99" s="102">
        <f>COUNTIF(H100:H126, "TC")</f>
        <v>6</v>
      </c>
      <c r="I99" s="102">
        <f>COUNTIF(I100:I126, "TCVN")</f>
        <v>6</v>
      </c>
      <c r="J99" s="102">
        <f t="shared" ref="J99" si="17">COUNTIF(J100:J126, "TCVN")</f>
        <v>0</v>
      </c>
      <c r="K99" s="102">
        <f>COUNTIF(K100:K126, "x")</f>
        <v>0</v>
      </c>
      <c r="L99" s="102">
        <f t="shared" ref="L99:O99" si="18">COUNTIF(L100:L126, "x")</f>
        <v>0</v>
      </c>
      <c r="M99" s="102">
        <f t="shared" si="18"/>
        <v>7</v>
      </c>
      <c r="N99" s="102">
        <f t="shared" si="18"/>
        <v>20</v>
      </c>
      <c r="O99" s="102">
        <f t="shared" si="18"/>
        <v>0</v>
      </c>
      <c r="P99" s="102">
        <f>COUNTIF(P100:P126, "Viện VLXD")</f>
        <v>0</v>
      </c>
      <c r="Q99" s="102">
        <f>COUNTIF(Q100:Q126, "Bộ XD")</f>
        <v>1</v>
      </c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37"/>
      <c r="AC99" s="129"/>
      <c r="AD99" s="30"/>
      <c r="AE99" s="30"/>
      <c r="AF99" s="133"/>
      <c r="AG99" s="129"/>
      <c r="AH99" s="129"/>
      <c r="AI99" s="129"/>
      <c r="AJ99" s="134"/>
    </row>
    <row r="100" spans="1:36" s="97" customFormat="1" ht="38.25" x14ac:dyDescent="0.2">
      <c r="A100" s="30">
        <v>1</v>
      </c>
      <c r="B100" s="30"/>
      <c r="C100" s="30"/>
      <c r="D100" s="30" t="s">
        <v>183</v>
      </c>
      <c r="E100" s="30" t="s">
        <v>77</v>
      </c>
      <c r="F100" s="30" t="s">
        <v>269</v>
      </c>
      <c r="G100" s="137" t="s">
        <v>268</v>
      </c>
      <c r="H100" s="30"/>
      <c r="I100" s="30"/>
      <c r="J100" s="29"/>
      <c r="K100" s="30"/>
      <c r="L100" s="30"/>
      <c r="M100" s="30"/>
      <c r="N100" s="30" t="s">
        <v>184</v>
      </c>
      <c r="O100" s="30"/>
      <c r="P100" s="30" t="s">
        <v>389</v>
      </c>
      <c r="Q100" s="30" t="s">
        <v>345</v>
      </c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2"/>
      <c r="AG100" s="30"/>
      <c r="AH100" s="30"/>
      <c r="AI100" s="30"/>
      <c r="AJ100" s="138"/>
    </row>
    <row r="101" spans="1:36" s="97" customFormat="1" ht="38.25" x14ac:dyDescent="0.2">
      <c r="A101" s="30">
        <v>2</v>
      </c>
      <c r="B101" s="30"/>
      <c r="C101" s="30"/>
      <c r="D101" s="30" t="s">
        <v>183</v>
      </c>
      <c r="E101" s="30" t="s">
        <v>77</v>
      </c>
      <c r="F101" s="139" t="s">
        <v>215</v>
      </c>
      <c r="G101" s="140" t="s">
        <v>272</v>
      </c>
      <c r="H101" s="30"/>
      <c r="I101" s="30"/>
      <c r="J101" s="29"/>
      <c r="K101" s="30"/>
      <c r="L101" s="30"/>
      <c r="M101" s="30" t="s">
        <v>184</v>
      </c>
      <c r="N101" s="30"/>
      <c r="O101" s="30"/>
      <c r="P101" s="30" t="s">
        <v>390</v>
      </c>
      <c r="Q101" s="30" t="s">
        <v>391</v>
      </c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2"/>
      <c r="AG101" s="30"/>
      <c r="AH101" s="30"/>
      <c r="AI101" s="30"/>
      <c r="AJ101" s="138"/>
    </row>
    <row r="102" spans="1:36" s="97" customFormat="1" ht="25.5" x14ac:dyDescent="0.2">
      <c r="A102" s="30">
        <v>3</v>
      </c>
      <c r="B102" s="30"/>
      <c r="C102" s="30"/>
      <c r="D102" s="30" t="s">
        <v>183</v>
      </c>
      <c r="E102" s="30" t="s">
        <v>77</v>
      </c>
      <c r="F102" s="139" t="s">
        <v>263</v>
      </c>
      <c r="G102" s="136" t="s">
        <v>260</v>
      </c>
      <c r="H102" s="29"/>
      <c r="I102" s="30"/>
      <c r="J102" s="30"/>
      <c r="K102" s="30"/>
      <c r="L102" s="30"/>
      <c r="M102" s="30"/>
      <c r="N102" s="30" t="s">
        <v>184</v>
      </c>
      <c r="O102" s="30"/>
      <c r="P102" s="30" t="s">
        <v>390</v>
      </c>
      <c r="Q102" s="30" t="s">
        <v>391</v>
      </c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2"/>
      <c r="AG102" s="30"/>
      <c r="AH102" s="30"/>
      <c r="AI102" s="30"/>
      <c r="AJ102" s="138"/>
    </row>
    <row r="103" spans="1:36" s="97" customFormat="1" ht="25.5" x14ac:dyDescent="0.2">
      <c r="A103" s="30">
        <v>4</v>
      </c>
      <c r="B103" s="30"/>
      <c r="C103" s="30"/>
      <c r="D103" s="30" t="s">
        <v>183</v>
      </c>
      <c r="E103" s="30" t="s">
        <v>77</v>
      </c>
      <c r="F103" s="30" t="s">
        <v>264</v>
      </c>
      <c r="G103" s="137" t="s">
        <v>261</v>
      </c>
      <c r="H103" s="29"/>
      <c r="I103" s="30"/>
      <c r="J103" s="30"/>
      <c r="K103" s="30"/>
      <c r="L103" s="30"/>
      <c r="M103" s="30"/>
      <c r="N103" s="30" t="s">
        <v>184</v>
      </c>
      <c r="O103" s="30"/>
      <c r="P103" s="30" t="s">
        <v>390</v>
      </c>
      <c r="Q103" s="30" t="s">
        <v>391</v>
      </c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2"/>
      <c r="AG103" s="30"/>
      <c r="AH103" s="30"/>
      <c r="AI103" s="30"/>
      <c r="AJ103" s="138"/>
    </row>
    <row r="104" spans="1:36" s="97" customFormat="1" ht="25.5" x14ac:dyDescent="0.2">
      <c r="A104" s="30">
        <v>5</v>
      </c>
      <c r="B104" s="30"/>
      <c r="C104" s="30"/>
      <c r="D104" s="30" t="s">
        <v>183</v>
      </c>
      <c r="E104" s="30" t="s">
        <v>77</v>
      </c>
      <c r="F104" s="30" t="s">
        <v>265</v>
      </c>
      <c r="G104" s="137" t="s">
        <v>262</v>
      </c>
      <c r="H104" s="29"/>
      <c r="I104" s="30"/>
      <c r="J104" s="30"/>
      <c r="K104" s="30"/>
      <c r="L104" s="30"/>
      <c r="M104" s="30"/>
      <c r="N104" s="30" t="s">
        <v>184</v>
      </c>
      <c r="O104" s="30"/>
      <c r="P104" s="30" t="s">
        <v>390</v>
      </c>
      <c r="Q104" s="30" t="s">
        <v>391</v>
      </c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2"/>
      <c r="AG104" s="30"/>
      <c r="AH104" s="30"/>
      <c r="AI104" s="30"/>
      <c r="AJ104" s="138"/>
    </row>
    <row r="105" spans="1:36" s="97" customFormat="1" ht="69" customHeight="1" x14ac:dyDescent="0.2">
      <c r="A105" s="30">
        <v>6</v>
      </c>
      <c r="B105" s="129"/>
      <c r="C105" s="129"/>
      <c r="D105" s="129"/>
      <c r="E105" s="129"/>
      <c r="F105" s="129"/>
      <c r="G105" s="131"/>
      <c r="H105" s="30" t="s">
        <v>183</v>
      </c>
      <c r="I105" s="30" t="s">
        <v>77</v>
      </c>
      <c r="J105" s="136" t="s">
        <v>375</v>
      </c>
      <c r="K105" s="129"/>
      <c r="L105" s="129"/>
      <c r="M105" s="129" t="s">
        <v>184</v>
      </c>
      <c r="N105" s="129"/>
      <c r="O105" s="129"/>
      <c r="P105" s="30"/>
      <c r="Q105" s="31"/>
      <c r="R105" s="129"/>
      <c r="S105" s="129"/>
      <c r="T105" s="129"/>
      <c r="U105" s="129"/>
      <c r="V105" s="129">
        <v>1</v>
      </c>
      <c r="W105" s="129"/>
      <c r="X105" s="129">
        <v>1</v>
      </c>
      <c r="Y105" s="129"/>
      <c r="Z105" s="129"/>
      <c r="AA105" s="129"/>
      <c r="AB105" s="141" t="s">
        <v>376</v>
      </c>
      <c r="AC105" s="129">
        <v>1</v>
      </c>
      <c r="AD105" s="30"/>
      <c r="AE105" s="30"/>
      <c r="AF105" s="133"/>
      <c r="AG105" s="129"/>
      <c r="AH105" s="129"/>
      <c r="AI105" s="129"/>
      <c r="AJ105" s="134"/>
    </row>
    <row r="106" spans="1:36" s="97" customFormat="1" ht="25.5" x14ac:dyDescent="0.2">
      <c r="A106" s="30">
        <v>7</v>
      </c>
      <c r="B106" s="129"/>
      <c r="C106" s="129"/>
      <c r="D106" s="129"/>
      <c r="E106" s="129"/>
      <c r="F106" s="129"/>
      <c r="G106" s="131"/>
      <c r="H106" s="30" t="s">
        <v>183</v>
      </c>
      <c r="I106" s="30" t="s">
        <v>77</v>
      </c>
      <c r="J106" s="136" t="s">
        <v>377</v>
      </c>
      <c r="K106" s="129"/>
      <c r="L106" s="129"/>
      <c r="M106" s="129" t="s">
        <v>184</v>
      </c>
      <c r="N106" s="129"/>
      <c r="O106" s="129"/>
      <c r="P106" s="30"/>
      <c r="Q106" s="31"/>
      <c r="R106" s="129"/>
      <c r="S106" s="129"/>
      <c r="T106" s="129"/>
      <c r="U106" s="129"/>
      <c r="V106" s="129"/>
      <c r="W106" s="129"/>
      <c r="X106" s="129"/>
      <c r="Y106" s="129">
        <v>1</v>
      </c>
      <c r="Z106" s="129"/>
      <c r="AA106" s="129">
        <v>1</v>
      </c>
      <c r="AB106" s="137" t="s">
        <v>378</v>
      </c>
      <c r="AC106" s="129">
        <v>1</v>
      </c>
      <c r="AD106" s="30"/>
      <c r="AE106" s="30"/>
      <c r="AF106" s="133"/>
      <c r="AG106" s="129"/>
      <c r="AH106" s="129"/>
      <c r="AI106" s="129"/>
      <c r="AJ106" s="134"/>
    </row>
    <row r="107" spans="1:36" s="97" customFormat="1" ht="51" x14ac:dyDescent="0.2">
      <c r="A107" s="30">
        <v>8</v>
      </c>
      <c r="B107" s="129"/>
      <c r="C107" s="129"/>
      <c r="D107" s="129"/>
      <c r="E107" s="129"/>
      <c r="F107" s="129"/>
      <c r="G107" s="131"/>
      <c r="H107" s="30" t="s">
        <v>183</v>
      </c>
      <c r="I107" s="30" t="s">
        <v>77</v>
      </c>
      <c r="J107" s="136" t="s">
        <v>379</v>
      </c>
      <c r="K107" s="129"/>
      <c r="L107" s="129"/>
      <c r="M107" s="129" t="s">
        <v>184</v>
      </c>
      <c r="N107" s="129"/>
      <c r="O107" s="129"/>
      <c r="P107" s="30"/>
      <c r="Q107" s="31"/>
      <c r="R107" s="129"/>
      <c r="S107" s="129"/>
      <c r="T107" s="129"/>
      <c r="U107" s="129"/>
      <c r="V107" s="129">
        <v>1</v>
      </c>
      <c r="W107" s="129"/>
      <c r="X107" s="129">
        <v>1</v>
      </c>
      <c r="Y107" s="129"/>
      <c r="Z107" s="129"/>
      <c r="AA107" s="129"/>
      <c r="AB107" s="30" t="s">
        <v>380</v>
      </c>
      <c r="AC107" s="129">
        <v>1</v>
      </c>
      <c r="AD107" s="30"/>
      <c r="AE107" s="30"/>
      <c r="AF107" s="133"/>
      <c r="AG107" s="129"/>
      <c r="AH107" s="129"/>
      <c r="AI107" s="129"/>
      <c r="AJ107" s="134"/>
    </row>
    <row r="108" spans="1:36" s="97" customFormat="1" ht="38.25" x14ac:dyDescent="0.2">
      <c r="A108" s="30">
        <v>9</v>
      </c>
      <c r="B108" s="129"/>
      <c r="C108" s="129"/>
      <c r="D108" s="129"/>
      <c r="E108" s="129"/>
      <c r="F108" s="129"/>
      <c r="G108" s="131"/>
      <c r="H108" s="30" t="s">
        <v>183</v>
      </c>
      <c r="I108" s="30" t="s">
        <v>77</v>
      </c>
      <c r="J108" s="136" t="s">
        <v>381</v>
      </c>
      <c r="K108" s="129"/>
      <c r="L108" s="129"/>
      <c r="M108" s="129" t="s">
        <v>184</v>
      </c>
      <c r="N108" s="129"/>
      <c r="O108" s="129"/>
      <c r="P108" s="30"/>
      <c r="Q108" s="31"/>
      <c r="R108" s="129"/>
      <c r="S108" s="129"/>
      <c r="T108" s="129"/>
      <c r="U108" s="129"/>
      <c r="V108" s="129">
        <v>1</v>
      </c>
      <c r="W108" s="129"/>
      <c r="X108" s="129">
        <v>1</v>
      </c>
      <c r="Y108" s="129"/>
      <c r="Z108" s="129"/>
      <c r="AA108" s="129"/>
      <c r="AB108" s="30" t="s">
        <v>382</v>
      </c>
      <c r="AC108" s="129">
        <v>1</v>
      </c>
      <c r="AD108" s="30"/>
      <c r="AE108" s="30"/>
      <c r="AF108" s="133"/>
      <c r="AG108" s="129"/>
      <c r="AH108" s="129"/>
      <c r="AI108" s="129"/>
      <c r="AJ108" s="134"/>
    </row>
    <row r="109" spans="1:36" s="97" customFormat="1" ht="25.5" x14ac:dyDescent="0.2">
      <c r="A109" s="30">
        <v>10</v>
      </c>
      <c r="B109" s="129"/>
      <c r="C109" s="129"/>
      <c r="D109" s="129"/>
      <c r="E109" s="129"/>
      <c r="F109" s="129"/>
      <c r="G109" s="131"/>
      <c r="H109" s="30" t="s">
        <v>183</v>
      </c>
      <c r="I109" s="30" t="s">
        <v>77</v>
      </c>
      <c r="J109" s="142" t="s">
        <v>383</v>
      </c>
      <c r="K109" s="129"/>
      <c r="L109" s="129"/>
      <c r="M109" s="129" t="s">
        <v>184</v>
      </c>
      <c r="N109" s="129"/>
      <c r="O109" s="129"/>
      <c r="P109" s="30"/>
      <c r="Q109" s="31"/>
      <c r="R109" s="129"/>
      <c r="S109" s="129"/>
      <c r="T109" s="129"/>
      <c r="U109" s="129"/>
      <c r="V109" s="129">
        <v>1</v>
      </c>
      <c r="W109" s="129"/>
      <c r="X109" s="129">
        <v>1</v>
      </c>
      <c r="Y109" s="129"/>
      <c r="Z109" s="129"/>
      <c r="AA109" s="129"/>
      <c r="AB109" s="129"/>
      <c r="AC109" s="129"/>
      <c r="AD109" s="30" t="s">
        <v>384</v>
      </c>
      <c r="AE109" s="129">
        <v>1</v>
      </c>
      <c r="AF109" s="133"/>
      <c r="AG109" s="129"/>
      <c r="AH109" s="129"/>
      <c r="AI109" s="129"/>
      <c r="AJ109" s="134"/>
    </row>
    <row r="110" spans="1:36" s="97" customFormat="1" ht="63.75" x14ac:dyDescent="0.2">
      <c r="A110" s="30">
        <v>11</v>
      </c>
      <c r="B110" s="30"/>
      <c r="C110" s="30"/>
      <c r="D110" s="30"/>
      <c r="E110" s="30"/>
      <c r="F110" s="30"/>
      <c r="G110" s="30"/>
      <c r="H110" s="30" t="s">
        <v>183</v>
      </c>
      <c r="I110" s="30" t="s">
        <v>77</v>
      </c>
      <c r="J110" s="29" t="s">
        <v>35</v>
      </c>
      <c r="K110" s="30"/>
      <c r="L110" s="30"/>
      <c r="M110" s="129" t="s">
        <v>184</v>
      </c>
      <c r="N110" s="30"/>
      <c r="O110" s="30"/>
      <c r="P110" s="30"/>
      <c r="Q110" s="31"/>
      <c r="R110" s="30"/>
      <c r="S110" s="30"/>
      <c r="T110" s="30"/>
      <c r="U110" s="30"/>
      <c r="V110" s="30">
        <v>1</v>
      </c>
      <c r="W110" s="30"/>
      <c r="X110" s="30">
        <v>1</v>
      </c>
      <c r="Y110" s="30"/>
      <c r="Z110" s="30"/>
      <c r="AA110" s="30"/>
      <c r="AB110" s="30"/>
      <c r="AC110" s="30"/>
      <c r="AD110" s="30"/>
      <c r="AE110" s="30"/>
      <c r="AF110" s="32"/>
      <c r="AG110" s="30"/>
      <c r="AH110" s="30" t="s">
        <v>36</v>
      </c>
      <c r="AI110" s="30">
        <v>1</v>
      </c>
      <c r="AJ110" s="138"/>
    </row>
    <row r="111" spans="1:36" s="97" customFormat="1" ht="76.5" x14ac:dyDescent="0.2">
      <c r="A111" s="30">
        <v>12</v>
      </c>
      <c r="B111" s="30"/>
      <c r="C111" s="30"/>
      <c r="D111" s="30" t="s">
        <v>183</v>
      </c>
      <c r="E111" s="30" t="s">
        <v>77</v>
      </c>
      <c r="F111" s="30" t="s">
        <v>286</v>
      </c>
      <c r="G111" s="137" t="s">
        <v>277</v>
      </c>
      <c r="H111" s="29"/>
      <c r="I111" s="30"/>
      <c r="J111" s="30"/>
      <c r="K111" s="30"/>
      <c r="L111" s="30"/>
      <c r="M111" s="30"/>
      <c r="N111" s="30" t="s">
        <v>184</v>
      </c>
      <c r="O111" s="30"/>
      <c r="P111" s="138" t="s">
        <v>398</v>
      </c>
      <c r="Q111" s="31" t="s">
        <v>391</v>
      </c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2"/>
      <c r="AG111" s="30"/>
      <c r="AH111" s="30"/>
      <c r="AI111" s="30"/>
      <c r="AJ111" s="138"/>
    </row>
    <row r="112" spans="1:36" s="97" customFormat="1" ht="66.75" customHeight="1" x14ac:dyDescent="0.2">
      <c r="A112" s="30">
        <v>13</v>
      </c>
      <c r="B112" s="30"/>
      <c r="C112" s="30"/>
      <c r="D112" s="30"/>
      <c r="E112" s="30" t="s">
        <v>77</v>
      </c>
      <c r="F112" s="30" t="s">
        <v>287</v>
      </c>
      <c r="G112" s="137" t="s">
        <v>278</v>
      </c>
      <c r="H112" s="29"/>
      <c r="I112" s="30"/>
      <c r="J112" s="30"/>
      <c r="K112" s="30"/>
      <c r="L112" s="30"/>
      <c r="M112" s="30"/>
      <c r="N112" s="30" t="s">
        <v>184</v>
      </c>
      <c r="O112" s="30"/>
      <c r="P112" s="138" t="s">
        <v>398</v>
      </c>
      <c r="Q112" s="31" t="s">
        <v>391</v>
      </c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2"/>
      <c r="AG112" s="30"/>
      <c r="AH112" s="30"/>
      <c r="AI112" s="30"/>
      <c r="AJ112" s="138"/>
    </row>
    <row r="113" spans="1:36" s="97" customFormat="1" ht="63.75" x14ac:dyDescent="0.2">
      <c r="A113" s="30">
        <v>14</v>
      </c>
      <c r="B113" s="30"/>
      <c r="C113" s="30"/>
      <c r="D113" s="30"/>
      <c r="E113" s="30" t="s">
        <v>77</v>
      </c>
      <c r="F113" s="30" t="s">
        <v>288</v>
      </c>
      <c r="G113" s="137" t="s">
        <v>279</v>
      </c>
      <c r="H113" s="29"/>
      <c r="I113" s="30"/>
      <c r="J113" s="30"/>
      <c r="K113" s="30"/>
      <c r="L113" s="30"/>
      <c r="M113" s="30"/>
      <c r="N113" s="30" t="s">
        <v>184</v>
      </c>
      <c r="O113" s="30"/>
      <c r="P113" s="138" t="s">
        <v>398</v>
      </c>
      <c r="Q113" s="31" t="s">
        <v>391</v>
      </c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2"/>
      <c r="AG113" s="30"/>
      <c r="AH113" s="30"/>
      <c r="AI113" s="30"/>
      <c r="AJ113" s="138"/>
    </row>
    <row r="114" spans="1:36" s="97" customFormat="1" ht="51" x14ac:dyDescent="0.2">
      <c r="A114" s="30">
        <v>15</v>
      </c>
      <c r="B114" s="30"/>
      <c r="C114" s="30"/>
      <c r="D114" s="30"/>
      <c r="E114" s="30" t="s">
        <v>77</v>
      </c>
      <c r="F114" s="30" t="s">
        <v>289</v>
      </c>
      <c r="G114" s="137" t="s">
        <v>280</v>
      </c>
      <c r="H114" s="29"/>
      <c r="I114" s="30"/>
      <c r="J114" s="30"/>
      <c r="K114" s="30"/>
      <c r="L114" s="30"/>
      <c r="M114" s="30"/>
      <c r="N114" s="30" t="s">
        <v>184</v>
      </c>
      <c r="O114" s="30"/>
      <c r="P114" s="138" t="s">
        <v>398</v>
      </c>
      <c r="Q114" s="31" t="s">
        <v>391</v>
      </c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2"/>
      <c r="AG114" s="30"/>
      <c r="AH114" s="30"/>
      <c r="AI114" s="30"/>
      <c r="AJ114" s="138"/>
    </row>
    <row r="115" spans="1:36" s="97" customFormat="1" ht="51" x14ac:dyDescent="0.2">
      <c r="A115" s="30">
        <v>16</v>
      </c>
      <c r="B115" s="30"/>
      <c r="C115" s="30"/>
      <c r="D115" s="30"/>
      <c r="E115" s="30" t="s">
        <v>77</v>
      </c>
      <c r="F115" s="30" t="s">
        <v>290</v>
      </c>
      <c r="G115" s="137" t="s">
        <v>281</v>
      </c>
      <c r="H115" s="29"/>
      <c r="I115" s="30"/>
      <c r="J115" s="30"/>
      <c r="K115" s="30"/>
      <c r="L115" s="30"/>
      <c r="M115" s="30"/>
      <c r="N115" s="30" t="s">
        <v>184</v>
      </c>
      <c r="O115" s="30"/>
      <c r="P115" s="138" t="s">
        <v>398</v>
      </c>
      <c r="Q115" s="31" t="s">
        <v>391</v>
      </c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2"/>
      <c r="AG115" s="30"/>
      <c r="AH115" s="30"/>
      <c r="AI115" s="30"/>
      <c r="AJ115" s="138"/>
    </row>
    <row r="116" spans="1:36" s="97" customFormat="1" ht="63.75" x14ac:dyDescent="0.2">
      <c r="A116" s="30">
        <v>17</v>
      </c>
      <c r="B116" s="30"/>
      <c r="C116" s="30"/>
      <c r="D116" s="30"/>
      <c r="E116" s="30" t="s">
        <v>77</v>
      </c>
      <c r="F116" s="30" t="s">
        <v>291</v>
      </c>
      <c r="G116" s="137" t="s">
        <v>282</v>
      </c>
      <c r="H116" s="29"/>
      <c r="I116" s="30"/>
      <c r="J116" s="30"/>
      <c r="K116" s="30"/>
      <c r="L116" s="30"/>
      <c r="M116" s="30"/>
      <c r="N116" s="30" t="s">
        <v>184</v>
      </c>
      <c r="O116" s="30"/>
      <c r="P116" s="138" t="s">
        <v>398</v>
      </c>
      <c r="Q116" s="31" t="s">
        <v>391</v>
      </c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2"/>
      <c r="AG116" s="30"/>
      <c r="AH116" s="30"/>
      <c r="AI116" s="30"/>
      <c r="AJ116" s="138"/>
    </row>
    <row r="117" spans="1:36" s="97" customFormat="1" ht="66.75" customHeight="1" x14ac:dyDescent="0.2">
      <c r="A117" s="30">
        <v>18</v>
      </c>
      <c r="B117" s="30"/>
      <c r="C117" s="30"/>
      <c r="D117" s="30"/>
      <c r="E117" s="30" t="s">
        <v>77</v>
      </c>
      <c r="F117" s="30" t="s">
        <v>292</v>
      </c>
      <c r="G117" s="137" t="s">
        <v>283</v>
      </c>
      <c r="H117" s="29"/>
      <c r="I117" s="30"/>
      <c r="J117" s="30"/>
      <c r="K117" s="30"/>
      <c r="L117" s="30"/>
      <c r="M117" s="30"/>
      <c r="N117" s="30" t="s">
        <v>184</v>
      </c>
      <c r="O117" s="30"/>
      <c r="P117" s="138" t="s">
        <v>399</v>
      </c>
      <c r="Q117" s="31" t="s">
        <v>391</v>
      </c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2"/>
      <c r="AG117" s="30"/>
      <c r="AH117" s="30"/>
      <c r="AI117" s="30"/>
      <c r="AJ117" s="138"/>
    </row>
    <row r="118" spans="1:36" s="97" customFormat="1" ht="63.75" x14ac:dyDescent="0.2">
      <c r="A118" s="30">
        <v>19</v>
      </c>
      <c r="B118" s="30"/>
      <c r="C118" s="30"/>
      <c r="D118" s="30"/>
      <c r="E118" s="30" t="s">
        <v>77</v>
      </c>
      <c r="F118" s="30" t="s">
        <v>293</v>
      </c>
      <c r="G118" s="137" t="s">
        <v>284</v>
      </c>
      <c r="H118" s="29"/>
      <c r="I118" s="30"/>
      <c r="J118" s="30"/>
      <c r="K118" s="30"/>
      <c r="L118" s="30"/>
      <c r="M118" s="30"/>
      <c r="N118" s="30" t="s">
        <v>184</v>
      </c>
      <c r="O118" s="30"/>
      <c r="P118" s="138" t="s">
        <v>398</v>
      </c>
      <c r="Q118" s="31" t="s">
        <v>391</v>
      </c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2"/>
      <c r="AG118" s="30"/>
      <c r="AH118" s="30"/>
      <c r="AI118" s="30"/>
      <c r="AJ118" s="138"/>
    </row>
    <row r="119" spans="1:36" s="97" customFormat="1" ht="69.75" customHeight="1" x14ac:dyDescent="0.2">
      <c r="A119" s="30">
        <v>20</v>
      </c>
      <c r="B119" s="30"/>
      <c r="C119" s="30"/>
      <c r="D119" s="30"/>
      <c r="E119" s="30" t="s">
        <v>77</v>
      </c>
      <c r="F119" s="30" t="s">
        <v>294</v>
      </c>
      <c r="G119" s="137" t="s">
        <v>285</v>
      </c>
      <c r="H119" s="29"/>
      <c r="I119" s="30"/>
      <c r="J119" s="30"/>
      <c r="K119" s="30"/>
      <c r="L119" s="30"/>
      <c r="M119" s="30"/>
      <c r="N119" s="30" t="s">
        <v>184</v>
      </c>
      <c r="O119" s="30"/>
      <c r="P119" s="138" t="s">
        <v>399</v>
      </c>
      <c r="Q119" s="31" t="s">
        <v>391</v>
      </c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2"/>
      <c r="AG119" s="30"/>
      <c r="AH119" s="30"/>
      <c r="AI119" s="30"/>
      <c r="AJ119" s="138"/>
    </row>
    <row r="120" spans="1:36" s="97" customFormat="1" ht="53.25" customHeight="1" x14ac:dyDescent="0.2">
      <c r="A120" s="30">
        <v>21</v>
      </c>
      <c r="B120" s="30"/>
      <c r="C120" s="30"/>
      <c r="D120" s="30" t="s">
        <v>183</v>
      </c>
      <c r="E120" s="30" t="s">
        <v>77</v>
      </c>
      <c r="F120" s="30" t="s">
        <v>218</v>
      </c>
      <c r="G120" s="29" t="s">
        <v>219</v>
      </c>
      <c r="H120" s="29"/>
      <c r="I120" s="30"/>
      <c r="J120" s="30"/>
      <c r="K120" s="30"/>
      <c r="L120" s="30"/>
      <c r="M120" s="30"/>
      <c r="N120" s="30" t="s">
        <v>184</v>
      </c>
      <c r="O120" s="30"/>
      <c r="P120" s="138" t="s">
        <v>399</v>
      </c>
      <c r="Q120" s="31" t="s">
        <v>391</v>
      </c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2"/>
      <c r="AG120" s="30"/>
      <c r="AH120" s="30"/>
      <c r="AI120" s="30"/>
      <c r="AJ120" s="138"/>
    </row>
    <row r="121" spans="1:36" s="97" customFormat="1" ht="51" customHeight="1" x14ac:dyDescent="0.2">
      <c r="A121" s="30">
        <v>22</v>
      </c>
      <c r="B121" s="30"/>
      <c r="C121" s="30"/>
      <c r="D121" s="30" t="s">
        <v>183</v>
      </c>
      <c r="E121" s="30" t="s">
        <v>77</v>
      </c>
      <c r="F121" s="30" t="s">
        <v>259</v>
      </c>
      <c r="G121" s="137" t="s">
        <v>258</v>
      </c>
      <c r="H121" s="29"/>
      <c r="I121" s="30"/>
      <c r="J121" s="30"/>
      <c r="K121" s="30"/>
      <c r="L121" s="30"/>
      <c r="M121" s="30"/>
      <c r="N121" s="30" t="s">
        <v>184</v>
      </c>
      <c r="O121" s="30"/>
      <c r="P121" s="138" t="s">
        <v>398</v>
      </c>
      <c r="Q121" s="31" t="s">
        <v>391</v>
      </c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2"/>
      <c r="AG121" s="30"/>
      <c r="AH121" s="30"/>
      <c r="AI121" s="30"/>
      <c r="AJ121" s="138"/>
    </row>
    <row r="122" spans="1:36" s="97" customFormat="1" ht="56.25" customHeight="1" x14ac:dyDescent="0.2">
      <c r="A122" s="30">
        <v>23</v>
      </c>
      <c r="B122" s="30"/>
      <c r="C122" s="30"/>
      <c r="D122" s="30" t="s">
        <v>183</v>
      </c>
      <c r="E122" s="30" t="s">
        <v>77</v>
      </c>
      <c r="F122" s="30" t="s">
        <v>267</v>
      </c>
      <c r="G122" s="137" t="s">
        <v>266</v>
      </c>
      <c r="H122" s="29"/>
      <c r="I122" s="30"/>
      <c r="J122" s="30"/>
      <c r="K122" s="30"/>
      <c r="L122" s="30"/>
      <c r="M122" s="30"/>
      <c r="N122" s="30" t="s">
        <v>184</v>
      </c>
      <c r="O122" s="30"/>
      <c r="P122" s="138" t="s">
        <v>398</v>
      </c>
      <c r="Q122" s="31" t="s">
        <v>391</v>
      </c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2"/>
      <c r="AG122" s="30"/>
      <c r="AH122" s="30"/>
      <c r="AI122" s="30"/>
      <c r="AJ122" s="138"/>
    </row>
    <row r="123" spans="1:36" s="97" customFormat="1" ht="51" x14ac:dyDescent="0.2">
      <c r="A123" s="30">
        <v>24</v>
      </c>
      <c r="B123" s="30"/>
      <c r="C123" s="30"/>
      <c r="D123" s="30" t="s">
        <v>183</v>
      </c>
      <c r="E123" s="30" t="s">
        <v>77</v>
      </c>
      <c r="F123" s="30" t="s">
        <v>271</v>
      </c>
      <c r="G123" s="137" t="s">
        <v>270</v>
      </c>
      <c r="H123" s="29"/>
      <c r="I123" s="30"/>
      <c r="J123" s="30"/>
      <c r="K123" s="30"/>
      <c r="L123" s="30"/>
      <c r="M123" s="30"/>
      <c r="N123" s="30" t="s">
        <v>184</v>
      </c>
      <c r="O123" s="30"/>
      <c r="P123" s="138" t="s">
        <v>398</v>
      </c>
      <c r="Q123" s="31" t="s">
        <v>391</v>
      </c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2"/>
      <c r="AG123" s="30"/>
      <c r="AH123" s="30"/>
      <c r="AI123" s="30"/>
      <c r="AJ123" s="138"/>
    </row>
    <row r="124" spans="1:36" s="97" customFormat="1" ht="38.25" x14ac:dyDescent="0.2">
      <c r="A124" s="30">
        <v>25</v>
      </c>
      <c r="B124" s="30"/>
      <c r="C124" s="30"/>
      <c r="D124" s="30" t="s">
        <v>183</v>
      </c>
      <c r="E124" s="30" t="s">
        <v>77</v>
      </c>
      <c r="F124" s="30" t="s">
        <v>216</v>
      </c>
      <c r="G124" s="29" t="s">
        <v>217</v>
      </c>
      <c r="H124" s="29"/>
      <c r="I124" s="30"/>
      <c r="J124" s="30"/>
      <c r="K124" s="30"/>
      <c r="L124" s="30"/>
      <c r="M124" s="30"/>
      <c r="N124" s="30" t="s">
        <v>184</v>
      </c>
      <c r="O124" s="30"/>
      <c r="P124" s="138" t="s">
        <v>398</v>
      </c>
      <c r="Q124" s="31" t="s">
        <v>391</v>
      </c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2"/>
      <c r="AG124" s="30"/>
      <c r="AH124" s="30"/>
      <c r="AI124" s="30"/>
      <c r="AJ124" s="138"/>
    </row>
    <row r="125" spans="1:36" s="97" customFormat="1" ht="38.25" x14ac:dyDescent="0.2">
      <c r="A125" s="30">
        <v>26</v>
      </c>
      <c r="B125" s="30"/>
      <c r="C125" s="30"/>
      <c r="D125" s="30" t="s">
        <v>183</v>
      </c>
      <c r="E125" s="30" t="s">
        <v>77</v>
      </c>
      <c r="F125" s="30" t="s">
        <v>276</v>
      </c>
      <c r="G125" s="137" t="s">
        <v>275</v>
      </c>
      <c r="H125" s="29"/>
      <c r="I125" s="30"/>
      <c r="J125" s="30"/>
      <c r="K125" s="30"/>
      <c r="L125" s="30"/>
      <c r="M125" s="30"/>
      <c r="N125" s="30" t="s">
        <v>184</v>
      </c>
      <c r="O125" s="30"/>
      <c r="P125" s="138" t="s">
        <v>399</v>
      </c>
      <c r="Q125" s="31" t="s">
        <v>391</v>
      </c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2"/>
      <c r="AG125" s="30"/>
      <c r="AH125" s="30"/>
      <c r="AI125" s="30"/>
      <c r="AJ125" s="138"/>
    </row>
    <row r="126" spans="1:36" s="97" customFormat="1" ht="38.25" x14ac:dyDescent="0.2">
      <c r="A126" s="30">
        <v>27</v>
      </c>
      <c r="B126" s="30"/>
      <c r="C126" s="30"/>
      <c r="D126" s="30" t="s">
        <v>183</v>
      </c>
      <c r="E126" s="30" t="s">
        <v>77</v>
      </c>
      <c r="F126" s="30" t="s">
        <v>274</v>
      </c>
      <c r="G126" s="137" t="s">
        <v>273</v>
      </c>
      <c r="H126" s="29"/>
      <c r="I126" s="30"/>
      <c r="J126" s="30"/>
      <c r="K126" s="30"/>
      <c r="L126" s="30"/>
      <c r="M126" s="30"/>
      <c r="N126" s="30" t="s">
        <v>184</v>
      </c>
      <c r="O126" s="30"/>
      <c r="P126" s="138" t="s">
        <v>399</v>
      </c>
      <c r="Q126" s="31" t="s">
        <v>391</v>
      </c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2"/>
      <c r="AG126" s="30"/>
      <c r="AH126" s="30"/>
      <c r="AI126" s="30"/>
      <c r="AJ126" s="138"/>
    </row>
    <row r="127" spans="1:36" s="97" customFormat="1" x14ac:dyDescent="0.2">
      <c r="A127" s="18">
        <v>8</v>
      </c>
      <c r="B127" s="15" t="s">
        <v>400</v>
      </c>
      <c r="C127" s="16"/>
      <c r="D127" s="16"/>
      <c r="E127" s="16"/>
      <c r="F127" s="16"/>
      <c r="G127" s="17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37"/>
      <c r="AC127" s="129"/>
      <c r="AD127" s="30"/>
      <c r="AE127" s="30"/>
      <c r="AF127" s="133"/>
      <c r="AG127" s="129"/>
      <c r="AH127" s="129"/>
      <c r="AI127" s="129"/>
      <c r="AJ127" s="134"/>
    </row>
    <row r="128" spans="1:36" s="97" customFormat="1" x14ac:dyDescent="0.2">
      <c r="A128" s="18"/>
      <c r="B128" s="102">
        <f>COUNTIF(B129:B137, "TC")</f>
        <v>0</v>
      </c>
      <c r="C128" s="102">
        <f t="shared" ref="C128:J128" si="19">COUNTIF(C129:C137, "TC")</f>
        <v>0</v>
      </c>
      <c r="D128" s="102">
        <f t="shared" si="19"/>
        <v>3</v>
      </c>
      <c r="E128" s="102">
        <f>COUNTIF(E129:E137, "TCVN")</f>
        <v>9</v>
      </c>
      <c r="F128" s="102">
        <f t="shared" si="19"/>
        <v>0</v>
      </c>
      <c r="G128" s="102">
        <f t="shared" si="19"/>
        <v>0</v>
      </c>
      <c r="H128" s="102">
        <f t="shared" si="19"/>
        <v>0</v>
      </c>
      <c r="I128" s="102">
        <f>COUNTIF(I129:I137, "TCVN")</f>
        <v>0</v>
      </c>
      <c r="J128" s="102">
        <f t="shared" si="19"/>
        <v>0</v>
      </c>
      <c r="K128" s="102">
        <f>COUNTIF(K129:K137, "x")</f>
        <v>0</v>
      </c>
      <c r="L128" s="102">
        <f t="shared" ref="L128:O128" si="20">COUNTIF(L129:L137, "x")</f>
        <v>0</v>
      </c>
      <c r="M128" s="102">
        <f t="shared" si="20"/>
        <v>0</v>
      </c>
      <c r="N128" s="102">
        <f t="shared" si="20"/>
        <v>9</v>
      </c>
      <c r="O128" s="102">
        <f t="shared" si="20"/>
        <v>0</v>
      </c>
      <c r="P128" s="102">
        <f>COUNTIF(P129:P137, "Viện VLXD")</f>
        <v>9</v>
      </c>
      <c r="Q128" s="102">
        <f>COUNTIF(Q129:Q137, "Bộ XD")</f>
        <v>9</v>
      </c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37"/>
      <c r="AC128" s="129"/>
      <c r="AD128" s="30"/>
      <c r="AE128" s="30"/>
      <c r="AF128" s="133"/>
      <c r="AG128" s="129"/>
      <c r="AH128" s="129"/>
      <c r="AI128" s="129"/>
      <c r="AJ128" s="134"/>
    </row>
    <row r="129" spans="1:36" s="97" customFormat="1" ht="38.25" x14ac:dyDescent="0.2">
      <c r="A129" s="28">
        <v>1</v>
      </c>
      <c r="B129" s="28"/>
      <c r="C129" s="28"/>
      <c r="D129" s="28" t="s">
        <v>183</v>
      </c>
      <c r="E129" s="143" t="s">
        <v>77</v>
      </c>
      <c r="F129" s="144" t="s">
        <v>167</v>
      </c>
      <c r="G129" s="29" t="s">
        <v>209</v>
      </c>
      <c r="H129" s="29"/>
      <c r="I129" s="145"/>
      <c r="J129" s="144"/>
      <c r="K129" s="145"/>
      <c r="L129" s="145"/>
      <c r="M129" s="145"/>
      <c r="N129" s="145" t="s">
        <v>184</v>
      </c>
      <c r="O129" s="145"/>
      <c r="P129" s="30" t="s">
        <v>351</v>
      </c>
      <c r="Q129" s="30" t="s">
        <v>345</v>
      </c>
      <c r="R129" s="145"/>
      <c r="S129" s="30"/>
      <c r="T129" s="30"/>
      <c r="U129" s="30"/>
      <c r="V129" s="30"/>
      <c r="W129" s="30"/>
      <c r="X129" s="30"/>
      <c r="Y129" s="30">
        <v>1</v>
      </c>
      <c r="Z129" s="30">
        <v>1</v>
      </c>
      <c r="AA129" s="30"/>
      <c r="AB129" s="1"/>
      <c r="AC129" s="1"/>
      <c r="AD129" s="30"/>
      <c r="AE129" s="30"/>
      <c r="AF129" s="32" t="s">
        <v>48</v>
      </c>
      <c r="AG129" s="30">
        <v>1</v>
      </c>
      <c r="AH129" s="30"/>
      <c r="AI129" s="30"/>
      <c r="AJ129" s="96"/>
    </row>
    <row r="130" spans="1:36" s="97" customFormat="1" ht="38.25" x14ac:dyDescent="0.2">
      <c r="A130" s="28">
        <v>2</v>
      </c>
      <c r="B130" s="28"/>
      <c r="C130" s="28"/>
      <c r="D130" s="28"/>
      <c r="E130" s="143" t="s">
        <v>77</v>
      </c>
      <c r="F130" s="30" t="s">
        <v>168</v>
      </c>
      <c r="G130" s="29" t="s">
        <v>210</v>
      </c>
      <c r="H130" s="29"/>
      <c r="I130" s="30"/>
      <c r="J130" s="30"/>
      <c r="K130" s="30"/>
      <c r="L130" s="30"/>
      <c r="M130" s="30"/>
      <c r="N130" s="145" t="s">
        <v>184</v>
      </c>
      <c r="O130" s="30"/>
      <c r="P130" s="30" t="s">
        <v>351</v>
      </c>
      <c r="Q130" s="30" t="s">
        <v>345</v>
      </c>
      <c r="R130" s="30"/>
      <c r="S130" s="30"/>
      <c r="T130" s="30"/>
      <c r="U130" s="30"/>
      <c r="V130" s="30"/>
      <c r="W130" s="30"/>
      <c r="X130" s="30"/>
      <c r="Y130" s="30">
        <v>1</v>
      </c>
      <c r="Z130" s="30">
        <v>1</v>
      </c>
      <c r="AA130" s="30"/>
      <c r="AB130" s="1"/>
      <c r="AC130" s="1"/>
      <c r="AD130" s="30"/>
      <c r="AE130" s="30"/>
      <c r="AF130" s="32" t="s">
        <v>49</v>
      </c>
      <c r="AG130" s="30">
        <v>1</v>
      </c>
      <c r="AH130" s="30"/>
      <c r="AI130" s="30"/>
      <c r="AJ130" s="96"/>
    </row>
    <row r="131" spans="1:36" s="97" customFormat="1" ht="38.25" x14ac:dyDescent="0.2">
      <c r="A131" s="28">
        <v>3</v>
      </c>
      <c r="B131" s="28"/>
      <c r="C131" s="28"/>
      <c r="D131" s="28"/>
      <c r="E131" s="143" t="s">
        <v>77</v>
      </c>
      <c r="F131" s="30" t="s">
        <v>169</v>
      </c>
      <c r="G131" s="29" t="s">
        <v>211</v>
      </c>
      <c r="H131" s="29"/>
      <c r="I131" s="30"/>
      <c r="J131" s="30"/>
      <c r="K131" s="30"/>
      <c r="L131" s="30"/>
      <c r="M131" s="30"/>
      <c r="N131" s="145" t="s">
        <v>184</v>
      </c>
      <c r="O131" s="30"/>
      <c r="P131" s="30" t="s">
        <v>351</v>
      </c>
      <c r="Q131" s="30" t="s">
        <v>345</v>
      </c>
      <c r="R131" s="30"/>
      <c r="S131" s="30"/>
      <c r="T131" s="30"/>
      <c r="U131" s="30"/>
      <c r="V131" s="30"/>
      <c r="W131" s="30"/>
      <c r="X131" s="30"/>
      <c r="Y131" s="30">
        <v>1</v>
      </c>
      <c r="Z131" s="30">
        <v>1</v>
      </c>
      <c r="AA131" s="30"/>
      <c r="AB131" s="1"/>
      <c r="AC131" s="1"/>
      <c r="AD131" s="30"/>
      <c r="AE131" s="30"/>
      <c r="AF131" s="32" t="s">
        <v>50</v>
      </c>
      <c r="AG131" s="30">
        <v>1</v>
      </c>
      <c r="AH131" s="30"/>
      <c r="AI131" s="30"/>
      <c r="AJ131" s="96"/>
    </row>
    <row r="132" spans="1:36" s="97" customFormat="1" ht="58.5" customHeight="1" x14ac:dyDescent="0.2">
      <c r="A132" s="28">
        <v>4</v>
      </c>
      <c r="B132" s="28"/>
      <c r="C132" s="28"/>
      <c r="D132" s="28"/>
      <c r="E132" s="143" t="s">
        <v>77</v>
      </c>
      <c r="F132" s="30" t="s">
        <v>170</v>
      </c>
      <c r="G132" s="29" t="s">
        <v>51</v>
      </c>
      <c r="H132" s="29"/>
      <c r="I132" s="30"/>
      <c r="J132" s="30"/>
      <c r="K132" s="30"/>
      <c r="L132" s="30"/>
      <c r="M132" s="30"/>
      <c r="N132" s="145" t="s">
        <v>184</v>
      </c>
      <c r="O132" s="30"/>
      <c r="P132" s="30" t="s">
        <v>351</v>
      </c>
      <c r="Q132" s="30" t="s">
        <v>345</v>
      </c>
      <c r="R132" s="30"/>
      <c r="S132" s="30"/>
      <c r="T132" s="30"/>
      <c r="U132" s="30"/>
      <c r="V132" s="30"/>
      <c r="W132" s="30"/>
      <c r="X132" s="30"/>
      <c r="Y132" s="30">
        <v>1</v>
      </c>
      <c r="Z132" s="30">
        <v>1</v>
      </c>
      <c r="AA132" s="30"/>
      <c r="AB132" s="1"/>
      <c r="AC132" s="1"/>
      <c r="AD132" s="30"/>
      <c r="AE132" s="30"/>
      <c r="AF132" s="32" t="s">
        <v>52</v>
      </c>
      <c r="AG132" s="30">
        <v>1</v>
      </c>
      <c r="AH132" s="30"/>
      <c r="AI132" s="30"/>
      <c r="AJ132" s="96"/>
    </row>
    <row r="133" spans="1:36" s="97" customFormat="1" ht="53.1" customHeight="1" x14ac:dyDescent="0.2">
      <c r="A133" s="28">
        <v>5</v>
      </c>
      <c r="B133" s="28"/>
      <c r="C133" s="28"/>
      <c r="D133" s="28"/>
      <c r="E133" s="143" t="s">
        <v>77</v>
      </c>
      <c r="F133" s="30" t="s">
        <v>171</v>
      </c>
      <c r="G133" s="29" t="s">
        <v>212</v>
      </c>
      <c r="H133" s="29"/>
      <c r="I133" s="30"/>
      <c r="J133" s="30"/>
      <c r="K133" s="30"/>
      <c r="L133" s="30"/>
      <c r="M133" s="30"/>
      <c r="N133" s="145" t="s">
        <v>184</v>
      </c>
      <c r="O133" s="30"/>
      <c r="P133" s="30" t="s">
        <v>351</v>
      </c>
      <c r="Q133" s="30" t="s">
        <v>345</v>
      </c>
      <c r="R133" s="30"/>
      <c r="S133" s="30"/>
      <c r="T133" s="30"/>
      <c r="U133" s="30"/>
      <c r="V133" s="30"/>
      <c r="W133" s="30"/>
      <c r="X133" s="30"/>
      <c r="Y133" s="30">
        <v>1</v>
      </c>
      <c r="Z133" s="30">
        <v>1</v>
      </c>
      <c r="AA133" s="30"/>
      <c r="AB133" s="1"/>
      <c r="AC133" s="1"/>
      <c r="AD133" s="30"/>
      <c r="AE133" s="30"/>
      <c r="AF133" s="32" t="s">
        <v>53</v>
      </c>
      <c r="AG133" s="30">
        <v>1</v>
      </c>
      <c r="AH133" s="30"/>
      <c r="AI133" s="30"/>
      <c r="AJ133" s="96"/>
    </row>
    <row r="134" spans="1:36" s="97" customFormat="1" ht="48" customHeight="1" x14ac:dyDescent="0.2">
      <c r="A134" s="28">
        <v>6</v>
      </c>
      <c r="B134" s="28"/>
      <c r="C134" s="28"/>
      <c r="D134" s="28"/>
      <c r="E134" s="143" t="s">
        <v>77</v>
      </c>
      <c r="F134" s="30" t="s">
        <v>172</v>
      </c>
      <c r="G134" s="29" t="s">
        <v>213</v>
      </c>
      <c r="H134" s="29"/>
      <c r="I134" s="30"/>
      <c r="J134" s="30"/>
      <c r="K134" s="30"/>
      <c r="L134" s="30"/>
      <c r="M134" s="30"/>
      <c r="N134" s="145" t="s">
        <v>184</v>
      </c>
      <c r="O134" s="30"/>
      <c r="P134" s="30" t="s">
        <v>351</v>
      </c>
      <c r="Q134" s="30" t="s">
        <v>345</v>
      </c>
      <c r="R134" s="30"/>
      <c r="S134" s="30"/>
      <c r="T134" s="30"/>
      <c r="U134" s="30"/>
      <c r="V134" s="30"/>
      <c r="W134" s="30"/>
      <c r="X134" s="30"/>
      <c r="Y134" s="30">
        <v>1</v>
      </c>
      <c r="Z134" s="30">
        <v>1</v>
      </c>
      <c r="AA134" s="30"/>
      <c r="AB134" s="1"/>
      <c r="AC134" s="1"/>
      <c r="AD134" s="30"/>
      <c r="AE134" s="30"/>
      <c r="AF134" s="32" t="s">
        <v>54</v>
      </c>
      <c r="AG134" s="30">
        <v>1</v>
      </c>
      <c r="AH134" s="30"/>
      <c r="AI134" s="30"/>
      <c r="AJ134" s="96"/>
    </row>
    <row r="135" spans="1:36" s="97" customFormat="1" ht="38.25" x14ac:dyDescent="0.2">
      <c r="A135" s="28">
        <v>7</v>
      </c>
      <c r="B135" s="28"/>
      <c r="C135" s="28"/>
      <c r="D135" s="28"/>
      <c r="E135" s="143" t="s">
        <v>77</v>
      </c>
      <c r="F135" s="30" t="s">
        <v>173</v>
      </c>
      <c r="G135" s="29" t="s">
        <v>214</v>
      </c>
      <c r="H135" s="29"/>
      <c r="I135" s="30"/>
      <c r="J135" s="30"/>
      <c r="K135" s="30"/>
      <c r="L135" s="30"/>
      <c r="M135" s="30"/>
      <c r="N135" s="145" t="s">
        <v>184</v>
      </c>
      <c r="O135" s="30"/>
      <c r="P135" s="30" t="s">
        <v>351</v>
      </c>
      <c r="Q135" s="30" t="s">
        <v>345</v>
      </c>
      <c r="R135" s="30"/>
      <c r="S135" s="30"/>
      <c r="T135" s="30"/>
      <c r="U135" s="30"/>
      <c r="V135" s="30"/>
      <c r="W135" s="30"/>
      <c r="X135" s="30"/>
      <c r="Y135" s="30">
        <v>1</v>
      </c>
      <c r="Z135" s="30">
        <v>1</v>
      </c>
      <c r="AA135" s="30"/>
      <c r="AB135" s="1"/>
      <c r="AC135" s="1"/>
      <c r="AD135" s="30"/>
      <c r="AE135" s="30"/>
      <c r="AF135" s="32" t="s">
        <v>55</v>
      </c>
      <c r="AG135" s="30">
        <v>1</v>
      </c>
      <c r="AH135" s="30"/>
      <c r="AI135" s="30"/>
      <c r="AJ135" s="96"/>
    </row>
    <row r="136" spans="1:36" x14ac:dyDescent="0.2">
      <c r="A136" s="28">
        <v>8</v>
      </c>
      <c r="B136" s="28"/>
      <c r="C136" s="28"/>
      <c r="D136" s="28" t="s">
        <v>183</v>
      </c>
      <c r="E136" s="28" t="s">
        <v>77</v>
      </c>
      <c r="F136" s="146" t="s">
        <v>206</v>
      </c>
      <c r="G136" s="141" t="s">
        <v>205</v>
      </c>
      <c r="H136" s="141"/>
      <c r="I136" s="30"/>
      <c r="J136" s="137"/>
      <c r="K136" s="30"/>
      <c r="L136" s="30"/>
      <c r="M136" s="30"/>
      <c r="N136" s="30" t="s">
        <v>184</v>
      </c>
      <c r="O136" s="30"/>
      <c r="P136" s="30" t="s">
        <v>351</v>
      </c>
      <c r="Q136" s="30" t="s">
        <v>345</v>
      </c>
      <c r="R136" s="30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30"/>
      <c r="AH136" s="30"/>
      <c r="AI136" s="30"/>
      <c r="AJ136" s="147"/>
    </row>
    <row r="137" spans="1:36" s="33" customFormat="1" ht="38.1" customHeight="1" x14ac:dyDescent="0.2">
      <c r="A137" s="28">
        <v>9</v>
      </c>
      <c r="B137" s="28"/>
      <c r="C137" s="28"/>
      <c r="D137" s="28" t="s">
        <v>183</v>
      </c>
      <c r="E137" s="39" t="s">
        <v>77</v>
      </c>
      <c r="F137" s="35" t="s">
        <v>163</v>
      </c>
      <c r="G137" s="36" t="s">
        <v>62</v>
      </c>
      <c r="H137" s="36"/>
      <c r="I137" s="35"/>
      <c r="J137" s="35"/>
      <c r="K137" s="35"/>
      <c r="L137" s="35"/>
      <c r="M137" s="35"/>
      <c r="N137" s="35" t="s">
        <v>184</v>
      </c>
      <c r="O137" s="35"/>
      <c r="P137" s="30" t="s">
        <v>351</v>
      </c>
      <c r="Q137" s="30" t="s">
        <v>345</v>
      </c>
      <c r="R137" s="35"/>
      <c r="S137" s="35"/>
      <c r="T137" s="35"/>
      <c r="U137" s="35"/>
      <c r="V137" s="35"/>
      <c r="W137" s="35"/>
      <c r="X137" s="35"/>
      <c r="Y137" s="35">
        <v>1</v>
      </c>
      <c r="Z137" s="35">
        <v>1</v>
      </c>
      <c r="AA137" s="35"/>
      <c r="AB137" s="35" t="s">
        <v>113</v>
      </c>
      <c r="AC137" s="40">
        <v>1</v>
      </c>
      <c r="AD137" s="35" t="s">
        <v>112</v>
      </c>
      <c r="AE137" s="35">
        <v>1</v>
      </c>
      <c r="AF137" s="37"/>
      <c r="AG137" s="38"/>
      <c r="AH137" s="38"/>
      <c r="AI137" s="38"/>
      <c r="AJ137" s="39"/>
    </row>
    <row r="138" spans="1:36" s="97" customFormat="1" x14ac:dyDescent="0.2">
      <c r="A138" s="18">
        <v>9</v>
      </c>
      <c r="B138" s="15" t="s">
        <v>401</v>
      </c>
      <c r="C138" s="16"/>
      <c r="D138" s="16"/>
      <c r="E138" s="16"/>
      <c r="F138" s="16"/>
      <c r="G138" s="17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37"/>
      <c r="AC138" s="129"/>
      <c r="AD138" s="30"/>
      <c r="AE138" s="30"/>
      <c r="AF138" s="133"/>
      <c r="AG138" s="129"/>
      <c r="AH138" s="129"/>
      <c r="AI138" s="129"/>
      <c r="AJ138" s="134"/>
    </row>
    <row r="139" spans="1:36" s="97" customFormat="1" x14ac:dyDescent="0.2">
      <c r="A139" s="18"/>
      <c r="B139" s="102">
        <f>COUNTIF(B140:B153, "TC")</f>
        <v>0</v>
      </c>
      <c r="C139" s="102">
        <f t="shared" ref="C139:H139" si="21">COUNTIF(C140:C153, "TC")</f>
        <v>0</v>
      </c>
      <c r="D139" s="102">
        <f t="shared" si="21"/>
        <v>5</v>
      </c>
      <c r="E139" s="102">
        <f>COUNTIF(E140:E153, "TCVN")</f>
        <v>13</v>
      </c>
      <c r="F139" s="102">
        <f t="shared" si="21"/>
        <v>0</v>
      </c>
      <c r="G139" s="102">
        <f t="shared" si="21"/>
        <v>0</v>
      </c>
      <c r="H139" s="102">
        <f t="shared" si="21"/>
        <v>1</v>
      </c>
      <c r="I139" s="102">
        <f>COUNTIF(I140:I153, "TCVN")</f>
        <v>1</v>
      </c>
      <c r="J139" s="102">
        <f>COUNTIF(J141:J174, "TC")</f>
        <v>0</v>
      </c>
      <c r="K139" s="102">
        <f>COUNTIF(K141:K174, "x")</f>
        <v>0</v>
      </c>
      <c r="L139" s="102">
        <f t="shared" ref="L139:O139" si="22">COUNTIF(L141:L174, "x")</f>
        <v>2</v>
      </c>
      <c r="M139" s="102">
        <f t="shared" si="22"/>
        <v>1</v>
      </c>
      <c r="N139" s="102">
        <f t="shared" si="22"/>
        <v>14</v>
      </c>
      <c r="O139" s="102">
        <f t="shared" si="22"/>
        <v>0</v>
      </c>
      <c r="P139" s="102">
        <f>COUNTIF(P141:P174, "Viện VLXD")</f>
        <v>12</v>
      </c>
      <c r="Q139" s="102">
        <f>COUNTIF(Q141:Q174, "Bộ XD")</f>
        <v>12</v>
      </c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37"/>
      <c r="AC139" s="129"/>
      <c r="AD139" s="30"/>
      <c r="AE139" s="30"/>
      <c r="AF139" s="133"/>
      <c r="AG139" s="129"/>
      <c r="AH139" s="129"/>
      <c r="AI139" s="129"/>
      <c r="AJ139" s="134"/>
    </row>
    <row r="140" spans="1:36" s="33" customFormat="1" ht="25.5" x14ac:dyDescent="0.2">
      <c r="A140" s="148">
        <v>1</v>
      </c>
      <c r="B140" s="148"/>
      <c r="C140" s="148"/>
      <c r="D140" s="148" t="s">
        <v>183</v>
      </c>
      <c r="E140" s="149" t="s">
        <v>77</v>
      </c>
      <c r="F140" s="150" t="s">
        <v>207</v>
      </c>
      <c r="G140" s="151" t="s">
        <v>208</v>
      </c>
      <c r="H140" s="151"/>
      <c r="I140" s="150"/>
      <c r="J140" s="152"/>
      <c r="K140" s="150"/>
      <c r="L140" s="150"/>
      <c r="M140" s="150"/>
      <c r="N140" s="150" t="s">
        <v>184</v>
      </c>
      <c r="O140" s="150"/>
      <c r="P140" s="30" t="s">
        <v>351</v>
      </c>
      <c r="Q140" s="30" t="s">
        <v>345</v>
      </c>
      <c r="R140" s="153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153"/>
      <c r="AH140" s="153"/>
      <c r="AI140" s="153"/>
      <c r="AJ140" s="57"/>
    </row>
    <row r="141" spans="1:36" s="97" customFormat="1" ht="38.1" customHeight="1" x14ac:dyDescent="0.2">
      <c r="A141" s="148">
        <v>2</v>
      </c>
      <c r="B141" s="148"/>
      <c r="C141" s="148"/>
      <c r="D141" s="148" t="s">
        <v>183</v>
      </c>
      <c r="E141" s="39" t="s">
        <v>77</v>
      </c>
      <c r="F141" s="97" t="s">
        <v>166</v>
      </c>
      <c r="G141" s="154" t="s">
        <v>30</v>
      </c>
      <c r="H141" s="154"/>
      <c r="I141" s="152"/>
      <c r="J141" s="152"/>
      <c r="K141" s="139"/>
      <c r="L141" s="139"/>
      <c r="M141" s="139"/>
      <c r="N141" s="139" t="s">
        <v>184</v>
      </c>
      <c r="O141" s="139"/>
      <c r="P141" s="30" t="s">
        <v>351</v>
      </c>
      <c r="Q141" s="30" t="s">
        <v>345</v>
      </c>
      <c r="R141" s="139"/>
      <c r="S141" s="30"/>
      <c r="T141" s="30"/>
      <c r="U141" s="30"/>
      <c r="V141" s="30">
        <v>1</v>
      </c>
      <c r="W141" s="30">
        <v>1</v>
      </c>
      <c r="X141" s="30"/>
      <c r="Y141" s="30"/>
      <c r="Z141" s="30"/>
      <c r="AA141" s="30"/>
      <c r="AB141" s="30"/>
      <c r="AC141" s="30"/>
      <c r="AD141" s="30"/>
      <c r="AE141" s="30"/>
      <c r="AF141" s="32" t="s">
        <v>3</v>
      </c>
      <c r="AG141" s="30">
        <v>1</v>
      </c>
      <c r="AH141" s="30"/>
      <c r="AI141" s="30"/>
      <c r="AJ141" s="138"/>
    </row>
    <row r="142" spans="1:36" s="97" customFormat="1" ht="78" customHeight="1" x14ac:dyDescent="0.2">
      <c r="A142" s="28">
        <v>3</v>
      </c>
      <c r="B142" s="28"/>
      <c r="C142" s="28"/>
      <c r="D142" s="28" t="s">
        <v>183</v>
      </c>
      <c r="E142" s="39" t="s">
        <v>77</v>
      </c>
      <c r="F142" s="139" t="s">
        <v>232</v>
      </c>
      <c r="G142" s="140" t="s">
        <v>236</v>
      </c>
      <c r="H142" s="140"/>
      <c r="I142" s="139"/>
      <c r="J142" s="139"/>
      <c r="K142" s="139"/>
      <c r="L142" s="139"/>
      <c r="M142" s="139"/>
      <c r="N142" s="139" t="s">
        <v>184</v>
      </c>
      <c r="O142" s="139"/>
      <c r="P142" s="30" t="s">
        <v>351</v>
      </c>
      <c r="Q142" s="30" t="s">
        <v>345</v>
      </c>
      <c r="R142" s="139"/>
      <c r="S142" s="30"/>
      <c r="T142" s="30"/>
      <c r="U142" s="30"/>
      <c r="V142" s="30">
        <v>1</v>
      </c>
      <c r="W142" s="30">
        <v>1</v>
      </c>
      <c r="X142" s="30"/>
      <c r="Y142" s="30"/>
      <c r="Z142" s="30"/>
      <c r="AA142" s="30"/>
      <c r="AB142" s="30"/>
      <c r="AC142" s="30"/>
      <c r="AD142" s="30"/>
      <c r="AE142" s="30"/>
      <c r="AF142" s="32" t="s">
        <v>3</v>
      </c>
      <c r="AG142" s="30">
        <v>1</v>
      </c>
      <c r="AH142" s="30"/>
      <c r="AI142" s="30"/>
      <c r="AJ142" s="138"/>
    </row>
    <row r="143" spans="1:36" s="97" customFormat="1" ht="66" customHeight="1" x14ac:dyDescent="0.2">
      <c r="A143" s="148">
        <v>4</v>
      </c>
      <c r="B143" s="28"/>
      <c r="C143" s="28"/>
      <c r="D143" s="28"/>
      <c r="E143" s="39" t="s">
        <v>77</v>
      </c>
      <c r="F143" s="139" t="s">
        <v>233</v>
      </c>
      <c r="G143" s="140" t="s">
        <v>238</v>
      </c>
      <c r="H143" s="140"/>
      <c r="I143" s="139"/>
      <c r="J143" s="139"/>
      <c r="K143" s="139"/>
      <c r="L143" s="139"/>
      <c r="M143" s="139"/>
      <c r="N143" s="139" t="s">
        <v>184</v>
      </c>
      <c r="O143" s="139"/>
      <c r="P143" s="30" t="s">
        <v>351</v>
      </c>
      <c r="Q143" s="30" t="s">
        <v>345</v>
      </c>
      <c r="R143" s="155"/>
      <c r="AG143" s="30"/>
      <c r="AH143" s="30"/>
      <c r="AI143" s="30"/>
    </row>
    <row r="144" spans="1:36" s="97" customFormat="1" ht="63.75" customHeight="1" x14ac:dyDescent="0.2">
      <c r="A144" s="148">
        <v>5</v>
      </c>
      <c r="B144" s="28"/>
      <c r="C144" s="28"/>
      <c r="D144" s="28"/>
      <c r="E144" s="39" t="s">
        <v>77</v>
      </c>
      <c r="F144" s="139" t="s">
        <v>234</v>
      </c>
      <c r="G144" s="140" t="s">
        <v>239</v>
      </c>
      <c r="H144" s="140"/>
      <c r="I144" s="139"/>
      <c r="J144" s="139"/>
      <c r="K144" s="139"/>
      <c r="L144" s="139"/>
      <c r="M144" s="139"/>
      <c r="N144" s="139" t="s">
        <v>184</v>
      </c>
      <c r="O144" s="139"/>
      <c r="P144" s="30" t="s">
        <v>351</v>
      </c>
      <c r="Q144" s="30" t="s">
        <v>345</v>
      </c>
      <c r="R144" s="155"/>
      <c r="AG144" s="30"/>
      <c r="AH144" s="30"/>
      <c r="AI144" s="30"/>
    </row>
    <row r="145" spans="1:36" s="97" customFormat="1" ht="70.5" customHeight="1" x14ac:dyDescent="0.2">
      <c r="A145" s="28">
        <v>6</v>
      </c>
      <c r="B145" s="28"/>
      <c r="C145" s="28"/>
      <c r="D145" s="28"/>
      <c r="E145" s="39" t="s">
        <v>77</v>
      </c>
      <c r="F145" s="139" t="s">
        <v>235</v>
      </c>
      <c r="G145" s="140" t="s">
        <v>237</v>
      </c>
      <c r="H145" s="140"/>
      <c r="I145" s="139"/>
      <c r="J145" s="139"/>
      <c r="K145" s="139"/>
      <c r="L145" s="139"/>
      <c r="M145" s="139"/>
      <c r="N145" s="139" t="s">
        <v>184</v>
      </c>
      <c r="O145" s="139"/>
      <c r="P145" s="30" t="s">
        <v>351</v>
      </c>
      <c r="Q145" s="30" t="s">
        <v>345</v>
      </c>
      <c r="R145" s="155"/>
      <c r="AG145" s="30"/>
      <c r="AH145" s="30"/>
      <c r="AI145" s="30"/>
    </row>
    <row r="146" spans="1:36" s="97" customFormat="1" ht="38.25" x14ac:dyDescent="0.2">
      <c r="A146" s="148">
        <v>7</v>
      </c>
      <c r="B146" s="28"/>
      <c r="C146" s="28"/>
      <c r="D146" s="28"/>
      <c r="E146" s="30"/>
      <c r="F146" s="30"/>
      <c r="G146" s="30"/>
      <c r="H146" s="30" t="s">
        <v>183</v>
      </c>
      <c r="I146" s="30" t="s">
        <v>77</v>
      </c>
      <c r="J146" s="29" t="s">
        <v>365</v>
      </c>
      <c r="K146" s="30"/>
      <c r="L146" s="30"/>
      <c r="M146" s="30" t="s">
        <v>184</v>
      </c>
      <c r="N146" s="30"/>
      <c r="O146" s="30"/>
      <c r="P146" s="30"/>
      <c r="Q146" s="30"/>
      <c r="R146" s="30"/>
      <c r="S146" s="30"/>
      <c r="T146" s="30"/>
      <c r="U146" s="30"/>
      <c r="V146" s="30">
        <v>1</v>
      </c>
      <c r="W146" s="30"/>
      <c r="X146" s="30">
        <v>1</v>
      </c>
      <c r="Y146" s="30"/>
      <c r="Z146" s="30"/>
      <c r="AA146" s="30"/>
      <c r="AB146" s="1"/>
      <c r="AC146" s="1"/>
      <c r="AD146" s="30"/>
      <c r="AE146" s="30"/>
      <c r="AF146" s="32"/>
      <c r="AG146" s="30"/>
      <c r="AH146" s="30" t="s">
        <v>366</v>
      </c>
      <c r="AI146" s="30">
        <v>1</v>
      </c>
      <c r="AJ146" s="96"/>
    </row>
    <row r="147" spans="1:36" s="97" customFormat="1" ht="38.25" x14ac:dyDescent="0.2">
      <c r="A147" s="148">
        <v>8</v>
      </c>
      <c r="B147" s="28"/>
      <c r="C147" s="28"/>
      <c r="D147" s="28" t="s">
        <v>183</v>
      </c>
      <c r="E147" s="143" t="s">
        <v>77</v>
      </c>
      <c r="F147" s="139" t="s">
        <v>162</v>
      </c>
      <c r="G147" s="140" t="s">
        <v>28</v>
      </c>
      <c r="H147" s="140"/>
      <c r="I147" s="139"/>
      <c r="J147" s="139"/>
      <c r="K147" s="139"/>
      <c r="L147" s="139"/>
      <c r="M147" s="139"/>
      <c r="N147" s="139" t="s">
        <v>184</v>
      </c>
      <c r="O147" s="139"/>
      <c r="P147" s="30" t="s">
        <v>351</v>
      </c>
      <c r="Q147" s="30" t="s">
        <v>345</v>
      </c>
      <c r="R147" s="139"/>
      <c r="S147" s="30"/>
      <c r="T147" s="30"/>
      <c r="U147" s="30"/>
      <c r="V147" s="30">
        <v>1</v>
      </c>
      <c r="W147" s="30">
        <v>1</v>
      </c>
      <c r="X147" s="30"/>
      <c r="Y147" s="30"/>
      <c r="Z147" s="30"/>
      <c r="AA147" s="30"/>
      <c r="AB147" s="30"/>
      <c r="AC147" s="30"/>
      <c r="AD147" s="30"/>
      <c r="AE147" s="30"/>
      <c r="AF147" s="32" t="s">
        <v>29</v>
      </c>
      <c r="AG147" s="30">
        <v>1</v>
      </c>
      <c r="AH147" s="30"/>
      <c r="AI147" s="30"/>
      <c r="AJ147" s="138"/>
    </row>
    <row r="148" spans="1:36" s="97" customFormat="1" ht="51" x14ac:dyDescent="0.2">
      <c r="A148" s="28">
        <v>9</v>
      </c>
      <c r="B148" s="28"/>
      <c r="C148" s="28"/>
      <c r="D148" s="28" t="s">
        <v>183</v>
      </c>
      <c r="E148" s="143" t="s">
        <v>77</v>
      </c>
      <c r="F148" s="139" t="s">
        <v>220</v>
      </c>
      <c r="G148" s="140" t="s">
        <v>226</v>
      </c>
      <c r="H148" s="140"/>
      <c r="I148" s="139"/>
      <c r="J148" s="139"/>
      <c r="K148" s="139"/>
      <c r="L148" s="139"/>
      <c r="M148" s="139"/>
      <c r="N148" s="139" t="s">
        <v>184</v>
      </c>
      <c r="O148" s="139"/>
      <c r="P148" s="30" t="s">
        <v>351</v>
      </c>
      <c r="Q148" s="30" t="s">
        <v>345</v>
      </c>
      <c r="R148" s="139"/>
      <c r="S148" s="30"/>
      <c r="T148" s="30"/>
      <c r="U148" s="30"/>
      <c r="V148" s="30">
        <v>1</v>
      </c>
      <c r="W148" s="30">
        <v>1</v>
      </c>
      <c r="X148" s="30"/>
      <c r="Y148" s="30"/>
      <c r="Z148" s="30"/>
      <c r="AA148" s="30"/>
      <c r="AB148" s="30"/>
      <c r="AC148" s="30"/>
      <c r="AD148" s="30"/>
      <c r="AE148" s="30"/>
      <c r="AF148" s="32" t="s">
        <v>3</v>
      </c>
      <c r="AG148" s="30">
        <v>1</v>
      </c>
      <c r="AH148" s="30"/>
      <c r="AI148" s="30"/>
      <c r="AJ148" s="138"/>
    </row>
    <row r="149" spans="1:36" s="97" customFormat="1" ht="51" x14ac:dyDescent="0.2">
      <c r="A149" s="148">
        <v>10</v>
      </c>
      <c r="B149" s="28"/>
      <c r="C149" s="28"/>
      <c r="D149" s="28"/>
      <c r="E149" s="143" t="s">
        <v>77</v>
      </c>
      <c r="F149" s="139" t="s">
        <v>221</v>
      </c>
      <c r="G149" s="140" t="s">
        <v>227</v>
      </c>
      <c r="H149" s="140"/>
      <c r="I149" s="139"/>
      <c r="J149" s="139"/>
      <c r="K149" s="139"/>
      <c r="L149" s="139"/>
      <c r="M149" s="139"/>
      <c r="N149" s="139" t="s">
        <v>184</v>
      </c>
      <c r="O149" s="139"/>
      <c r="P149" s="30" t="s">
        <v>351</v>
      </c>
      <c r="Q149" s="30" t="s">
        <v>345</v>
      </c>
      <c r="R149" s="139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2"/>
      <c r="AG149" s="30"/>
      <c r="AH149" s="30"/>
      <c r="AI149" s="30"/>
      <c r="AJ149" s="138"/>
    </row>
    <row r="150" spans="1:36" s="97" customFormat="1" ht="51" x14ac:dyDescent="0.2">
      <c r="A150" s="148">
        <v>11</v>
      </c>
      <c r="B150" s="28"/>
      <c r="C150" s="28"/>
      <c r="D150" s="28"/>
      <c r="E150" s="143" t="s">
        <v>77</v>
      </c>
      <c r="F150" s="139" t="s">
        <v>222</v>
      </c>
      <c r="G150" s="140" t="s">
        <v>231</v>
      </c>
      <c r="H150" s="140"/>
      <c r="I150" s="139"/>
      <c r="J150" s="139"/>
      <c r="K150" s="139"/>
      <c r="L150" s="139"/>
      <c r="M150" s="139"/>
      <c r="N150" s="139" t="s">
        <v>184</v>
      </c>
      <c r="O150" s="139"/>
      <c r="P150" s="30" t="s">
        <v>351</v>
      </c>
      <c r="Q150" s="30" t="s">
        <v>345</v>
      </c>
      <c r="R150" s="139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2"/>
      <c r="AG150" s="30"/>
      <c r="AH150" s="30"/>
      <c r="AI150" s="30"/>
      <c r="AJ150" s="138"/>
    </row>
    <row r="151" spans="1:36" s="97" customFormat="1" ht="89.25" x14ac:dyDescent="0.2">
      <c r="A151" s="28">
        <v>12</v>
      </c>
      <c r="B151" s="28"/>
      <c r="C151" s="28"/>
      <c r="D151" s="28"/>
      <c r="E151" s="143" t="s">
        <v>77</v>
      </c>
      <c r="F151" s="139" t="s">
        <v>223</v>
      </c>
      <c r="G151" s="140" t="s">
        <v>228</v>
      </c>
      <c r="H151" s="140"/>
      <c r="I151" s="139"/>
      <c r="J151" s="139"/>
      <c r="K151" s="139"/>
      <c r="L151" s="139"/>
      <c r="M151" s="139"/>
      <c r="N151" s="139" t="s">
        <v>184</v>
      </c>
      <c r="O151" s="139"/>
      <c r="P151" s="30" t="s">
        <v>351</v>
      </c>
      <c r="Q151" s="30" t="s">
        <v>345</v>
      </c>
      <c r="R151" s="139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2"/>
      <c r="AG151" s="30"/>
      <c r="AH151" s="30"/>
      <c r="AI151" s="30"/>
      <c r="AJ151" s="138"/>
    </row>
    <row r="152" spans="1:36" s="97" customFormat="1" ht="51" x14ac:dyDescent="0.2">
      <c r="A152" s="148">
        <v>13</v>
      </c>
      <c r="B152" s="28"/>
      <c r="C152" s="28"/>
      <c r="D152" s="28"/>
      <c r="E152" s="143" t="s">
        <v>77</v>
      </c>
      <c r="F152" s="139" t="s">
        <v>224</v>
      </c>
      <c r="G152" s="140" t="s">
        <v>230</v>
      </c>
      <c r="H152" s="140"/>
      <c r="I152" s="139"/>
      <c r="J152" s="139"/>
      <c r="K152" s="139"/>
      <c r="L152" s="139"/>
      <c r="M152" s="139"/>
      <c r="N152" s="139" t="s">
        <v>184</v>
      </c>
      <c r="O152" s="139"/>
      <c r="P152" s="30" t="s">
        <v>351</v>
      </c>
      <c r="Q152" s="30" t="s">
        <v>345</v>
      </c>
      <c r="R152" s="139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2"/>
      <c r="AG152" s="30"/>
      <c r="AH152" s="30"/>
      <c r="AI152" s="30"/>
      <c r="AJ152" s="138"/>
    </row>
    <row r="153" spans="1:36" s="97" customFormat="1" ht="51" x14ac:dyDescent="0.2">
      <c r="A153" s="148">
        <v>14</v>
      </c>
      <c r="B153" s="28"/>
      <c r="C153" s="28"/>
      <c r="D153" s="28"/>
      <c r="E153" s="143" t="s">
        <v>77</v>
      </c>
      <c r="F153" s="139" t="s">
        <v>225</v>
      </c>
      <c r="G153" s="140" t="s">
        <v>229</v>
      </c>
      <c r="H153" s="140"/>
      <c r="I153" s="139"/>
      <c r="J153" s="139"/>
      <c r="K153" s="139"/>
      <c r="L153" s="139"/>
      <c r="M153" s="139"/>
      <c r="N153" s="139" t="s">
        <v>184</v>
      </c>
      <c r="O153" s="139"/>
      <c r="P153" s="30" t="s">
        <v>351</v>
      </c>
      <c r="Q153" s="30" t="s">
        <v>345</v>
      </c>
      <c r="R153" s="139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2"/>
      <c r="AG153" s="30"/>
      <c r="AH153" s="30"/>
      <c r="AI153" s="30"/>
      <c r="AJ153" s="138"/>
    </row>
    <row r="154" spans="1:36" s="97" customFormat="1" x14ac:dyDescent="0.2">
      <c r="A154" s="18">
        <v>10</v>
      </c>
      <c r="B154" s="15" t="s">
        <v>402</v>
      </c>
      <c r="C154" s="16"/>
      <c r="D154" s="16"/>
      <c r="E154" s="16"/>
      <c r="F154" s="16"/>
      <c r="G154" s="17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37"/>
      <c r="AC154" s="129"/>
      <c r="AD154" s="30"/>
      <c r="AE154" s="30"/>
      <c r="AF154" s="133"/>
      <c r="AG154" s="129"/>
      <c r="AH154" s="129"/>
      <c r="AI154" s="129"/>
      <c r="AJ154" s="134"/>
    </row>
    <row r="155" spans="1:36" s="97" customFormat="1" x14ac:dyDescent="0.2">
      <c r="A155" s="18"/>
      <c r="B155" s="102">
        <f>COUNTIF(B156:B159, "TC")</f>
        <v>0</v>
      </c>
      <c r="C155" s="102">
        <f t="shared" ref="C155:J155" si="23">COUNTIF(C156:C159, "TC")</f>
        <v>0</v>
      </c>
      <c r="D155" s="102">
        <f t="shared" si="23"/>
        <v>4</v>
      </c>
      <c r="E155" s="102">
        <f>COUNTIF(E156:E159, "TCVN")</f>
        <v>4</v>
      </c>
      <c r="F155" s="102">
        <f t="shared" si="23"/>
        <v>0</v>
      </c>
      <c r="G155" s="102">
        <f t="shared" si="23"/>
        <v>0</v>
      </c>
      <c r="H155" s="102">
        <f t="shared" si="23"/>
        <v>0</v>
      </c>
      <c r="I155" s="102">
        <f>COUNTIF(I156:I159, "TCVN")</f>
        <v>0</v>
      </c>
      <c r="J155" s="102">
        <f t="shared" si="23"/>
        <v>0</v>
      </c>
      <c r="K155" s="102">
        <f>COUNTIF(K156:K159, "x")</f>
        <v>0</v>
      </c>
      <c r="L155" s="102">
        <f t="shared" ref="L155:O155" si="24">COUNTIF(L156:L159, "x")</f>
        <v>2</v>
      </c>
      <c r="M155" s="102">
        <f t="shared" si="24"/>
        <v>0</v>
      </c>
      <c r="N155" s="102">
        <f t="shared" si="24"/>
        <v>2</v>
      </c>
      <c r="O155" s="102">
        <f t="shared" si="24"/>
        <v>0</v>
      </c>
      <c r="P155" s="102">
        <f>COUNTIF(P156:P159, "Viện VLXD")</f>
        <v>0</v>
      </c>
      <c r="Q155" s="102">
        <f>COUNTIF(Q156:Q159, "Bộ XD")</f>
        <v>0</v>
      </c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37"/>
      <c r="AC155" s="129"/>
      <c r="AD155" s="30"/>
      <c r="AE155" s="30"/>
      <c r="AF155" s="133"/>
      <c r="AG155" s="129"/>
      <c r="AH155" s="129"/>
      <c r="AI155" s="129"/>
      <c r="AJ155" s="134"/>
    </row>
    <row r="156" spans="1:36" s="33" customFormat="1" ht="38.25" x14ac:dyDescent="0.2">
      <c r="A156" s="28">
        <v>1</v>
      </c>
      <c r="B156" s="28"/>
      <c r="C156" s="28"/>
      <c r="D156" s="28" t="s">
        <v>183</v>
      </c>
      <c r="E156" s="39" t="s">
        <v>77</v>
      </c>
      <c r="F156" s="35" t="s">
        <v>164</v>
      </c>
      <c r="G156" s="36" t="s">
        <v>63</v>
      </c>
      <c r="H156" s="36"/>
      <c r="I156" s="35"/>
      <c r="J156" s="35"/>
      <c r="K156" s="35"/>
      <c r="L156" s="35" t="s">
        <v>184</v>
      </c>
      <c r="M156" s="35"/>
      <c r="N156" s="35"/>
      <c r="O156" s="35"/>
      <c r="P156" s="30" t="s">
        <v>387</v>
      </c>
      <c r="Q156" s="30" t="s">
        <v>392</v>
      </c>
      <c r="R156" s="35"/>
      <c r="S156" s="35">
        <v>1</v>
      </c>
      <c r="T156" s="35">
        <v>1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7" t="s">
        <v>114</v>
      </c>
      <c r="AG156" s="38">
        <v>1</v>
      </c>
      <c r="AH156" s="38"/>
      <c r="AI156" s="38"/>
      <c r="AJ156" s="39"/>
    </row>
    <row r="157" spans="1:36" s="33" customFormat="1" ht="25.5" x14ac:dyDescent="0.2">
      <c r="A157" s="28">
        <v>2</v>
      </c>
      <c r="B157" s="28"/>
      <c r="C157" s="28"/>
      <c r="D157" s="28" t="s">
        <v>183</v>
      </c>
      <c r="E157" s="39" t="s">
        <v>77</v>
      </c>
      <c r="F157" s="35" t="s">
        <v>165</v>
      </c>
      <c r="G157" s="36" t="s">
        <v>64</v>
      </c>
      <c r="H157" s="36"/>
      <c r="I157" s="35"/>
      <c r="J157" s="35"/>
      <c r="K157" s="35"/>
      <c r="L157" s="35" t="s">
        <v>184</v>
      </c>
      <c r="M157" s="35"/>
      <c r="N157" s="35"/>
      <c r="O157" s="35"/>
      <c r="P157" s="35"/>
      <c r="Q157" s="35"/>
      <c r="R157" s="35"/>
      <c r="S157" s="35">
        <v>1</v>
      </c>
      <c r="T157" s="35">
        <v>1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7" t="s">
        <v>115</v>
      </c>
      <c r="AG157" s="38">
        <v>1</v>
      </c>
      <c r="AH157" s="38"/>
      <c r="AI157" s="38"/>
      <c r="AJ157" s="39"/>
    </row>
    <row r="158" spans="1:36" s="33" customFormat="1" ht="25.5" x14ac:dyDescent="0.2">
      <c r="A158" s="28">
        <v>3</v>
      </c>
      <c r="B158" s="28"/>
      <c r="C158" s="28"/>
      <c r="D158" s="28" t="s">
        <v>183</v>
      </c>
      <c r="E158" s="41" t="s">
        <v>77</v>
      </c>
      <c r="F158" s="156" t="s">
        <v>297</v>
      </c>
      <c r="G158" s="157" t="s">
        <v>295</v>
      </c>
      <c r="H158" s="158"/>
      <c r="I158" s="153"/>
      <c r="J158" s="153"/>
      <c r="K158" s="153"/>
      <c r="L158" s="153"/>
      <c r="M158" s="153"/>
      <c r="N158" s="40" t="s">
        <v>184</v>
      </c>
      <c r="O158" s="153"/>
      <c r="P158" s="156" t="s">
        <v>393</v>
      </c>
      <c r="Q158" s="156" t="s">
        <v>388</v>
      </c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153"/>
      <c r="AH158" s="153"/>
      <c r="AI158" s="153"/>
      <c r="AJ158" s="57"/>
    </row>
    <row r="159" spans="1:36" s="33" customFormat="1" ht="25.5" x14ac:dyDescent="0.2">
      <c r="A159" s="148">
        <v>4</v>
      </c>
      <c r="B159" s="148"/>
      <c r="C159" s="148"/>
      <c r="D159" s="148" t="s">
        <v>183</v>
      </c>
      <c r="E159" s="38" t="s">
        <v>77</v>
      </c>
      <c r="F159" s="156" t="s">
        <v>298</v>
      </c>
      <c r="G159" s="157" t="s">
        <v>296</v>
      </c>
      <c r="H159" s="158"/>
      <c r="I159" s="153"/>
      <c r="J159" s="153"/>
      <c r="K159" s="153"/>
      <c r="L159" s="153"/>
      <c r="M159" s="153"/>
      <c r="N159" s="38" t="s">
        <v>184</v>
      </c>
      <c r="O159" s="153"/>
      <c r="P159" s="156" t="s">
        <v>393</v>
      </c>
      <c r="Q159" s="156" t="s">
        <v>388</v>
      </c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153"/>
      <c r="AH159" s="153"/>
      <c r="AI159" s="153"/>
      <c r="AJ159" s="57"/>
    </row>
  </sheetData>
  <autoFilter ref="A2:AL91" xr:uid="{00000000-0009-0000-0000-000000000000}">
    <filterColumn colId="10" showButton="0"/>
    <filterColumn colId="11" showButton="0"/>
    <filterColumn colId="13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5">
    <mergeCell ref="A1:Q1"/>
    <mergeCell ref="B5:G5"/>
    <mergeCell ref="AJ2:AJ3"/>
    <mergeCell ref="J2:J3"/>
    <mergeCell ref="K2:M2"/>
    <mergeCell ref="N2:O2"/>
    <mergeCell ref="P2:P3"/>
    <mergeCell ref="Q2:Q3"/>
    <mergeCell ref="S2:Y2"/>
    <mergeCell ref="AB2:AH2"/>
    <mergeCell ref="B127:G127"/>
    <mergeCell ref="B138:G138"/>
    <mergeCell ref="B154:G15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92:G92"/>
    <mergeCell ref="B98:G98"/>
    <mergeCell ref="B76:G76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tabSelected="1" zoomScaleNormal="100" workbookViewId="0">
      <selection activeCell="W5" sqref="W5"/>
    </sheetView>
  </sheetViews>
  <sheetFormatPr defaultColWidth="9.125" defaultRowHeight="38.25" customHeight="1" x14ac:dyDescent="0.25"/>
  <cols>
    <col min="1" max="1" width="3.375" style="209" customWidth="1"/>
    <col min="2" max="2" width="23.25" style="198" customWidth="1"/>
    <col min="3" max="3" width="9.375" style="210" customWidth="1"/>
    <col min="4" max="4" width="6" style="209" customWidth="1"/>
    <col min="5" max="5" width="3.5" style="209" customWidth="1"/>
    <col min="6" max="6" width="4.75" style="209" customWidth="1"/>
    <col min="7" max="7" width="5.5" style="209" customWidth="1"/>
    <col min="8" max="8" width="3.375" style="209" customWidth="1"/>
    <col min="9" max="9" width="4.5" style="209" customWidth="1"/>
    <col min="10" max="10" width="5.375" style="209" customWidth="1"/>
    <col min="11" max="11" width="3.5" style="209" customWidth="1"/>
    <col min="12" max="12" width="4.625" style="209" customWidth="1"/>
    <col min="13" max="13" width="6" style="210" customWidth="1"/>
    <col min="14" max="14" width="3.5" style="210" customWidth="1"/>
    <col min="15" max="15" width="9.25" style="198" customWidth="1"/>
    <col min="16" max="16" width="3.5" style="198" customWidth="1"/>
    <col min="17" max="17" width="6.125" style="198" customWidth="1"/>
    <col min="18" max="18" width="3.25" style="198" customWidth="1"/>
    <col min="19" max="19" width="5.5" style="210" customWidth="1"/>
    <col min="20" max="20" width="3.5" style="210" customWidth="1"/>
    <col min="21" max="21" width="10.125" style="210" customWidth="1"/>
    <col min="22" max="16384" width="9.125" style="198"/>
  </cols>
  <sheetData>
    <row r="1" spans="1:21" ht="38.25" customHeight="1" x14ac:dyDescent="0.25">
      <c r="A1" s="197" t="s">
        <v>403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1" s="199" customFormat="1" ht="33" customHeight="1" x14ac:dyDescent="0.2">
      <c r="A2" s="221" t="s">
        <v>404</v>
      </c>
      <c r="B2" s="221" t="s">
        <v>405</v>
      </c>
      <c r="C2" s="222" t="s">
        <v>480</v>
      </c>
      <c r="D2" s="221" t="s">
        <v>0</v>
      </c>
      <c r="E2" s="221"/>
      <c r="F2" s="221"/>
      <c r="G2" s="221"/>
      <c r="H2" s="221"/>
      <c r="I2" s="221"/>
      <c r="J2" s="221"/>
      <c r="K2" s="221"/>
      <c r="L2" s="221"/>
      <c r="M2" s="222" t="s">
        <v>4</v>
      </c>
      <c r="N2" s="222"/>
      <c r="O2" s="222"/>
      <c r="P2" s="222"/>
      <c r="Q2" s="222"/>
      <c r="R2" s="222"/>
      <c r="S2" s="222"/>
      <c r="T2" s="222"/>
      <c r="U2" s="222" t="s">
        <v>5</v>
      </c>
    </row>
    <row r="3" spans="1:21" s="199" customFormat="1" ht="41.25" customHeight="1" x14ac:dyDescent="0.2">
      <c r="A3" s="221"/>
      <c r="B3" s="221"/>
      <c r="C3" s="221"/>
      <c r="D3" s="223" t="s">
        <v>95</v>
      </c>
      <c r="E3" s="223" t="s">
        <v>147</v>
      </c>
      <c r="F3" s="223" t="s">
        <v>148</v>
      </c>
      <c r="G3" s="223" t="s">
        <v>93</v>
      </c>
      <c r="H3" s="223" t="s">
        <v>147</v>
      </c>
      <c r="I3" s="223" t="s">
        <v>148</v>
      </c>
      <c r="J3" s="223" t="s">
        <v>94</v>
      </c>
      <c r="K3" s="223" t="s">
        <v>147</v>
      </c>
      <c r="L3" s="223" t="s">
        <v>148</v>
      </c>
      <c r="M3" s="224" t="s">
        <v>1</v>
      </c>
      <c r="N3" s="224" t="s">
        <v>135</v>
      </c>
      <c r="O3" s="223" t="s">
        <v>2</v>
      </c>
      <c r="P3" s="224" t="s">
        <v>135</v>
      </c>
      <c r="Q3" s="224" t="s">
        <v>3</v>
      </c>
      <c r="R3" s="224" t="s">
        <v>135</v>
      </c>
      <c r="S3" s="224" t="s">
        <v>12</v>
      </c>
      <c r="T3" s="224" t="s">
        <v>135</v>
      </c>
      <c r="U3" s="221"/>
    </row>
    <row r="4" spans="1:21" s="200" customFormat="1" ht="17.25" customHeight="1" x14ac:dyDescent="0.2">
      <c r="A4" s="175"/>
      <c r="B4" s="175"/>
      <c r="C4" s="175">
        <f t="shared" ref="C4:T4" si="0">C5+C24+C43</f>
        <v>49</v>
      </c>
      <c r="D4" s="175">
        <f t="shared" si="0"/>
        <v>10</v>
      </c>
      <c r="E4" s="175">
        <f t="shared" si="0"/>
        <v>6</v>
      </c>
      <c r="F4" s="175">
        <f t="shared" si="0"/>
        <v>4</v>
      </c>
      <c r="G4" s="175">
        <f t="shared" si="0"/>
        <v>17</v>
      </c>
      <c r="H4" s="175">
        <f t="shared" si="0"/>
        <v>10</v>
      </c>
      <c r="I4" s="175">
        <f t="shared" si="0"/>
        <v>7</v>
      </c>
      <c r="J4" s="175">
        <f t="shared" si="0"/>
        <v>22</v>
      </c>
      <c r="K4" s="175">
        <f t="shared" si="0"/>
        <v>9</v>
      </c>
      <c r="L4" s="175">
        <f t="shared" si="0"/>
        <v>13</v>
      </c>
      <c r="M4" s="175">
        <f t="shared" si="0"/>
        <v>11</v>
      </c>
      <c r="N4" s="175">
        <f t="shared" si="0"/>
        <v>20</v>
      </c>
      <c r="O4" s="175">
        <f t="shared" si="0"/>
        <v>11</v>
      </c>
      <c r="P4" s="175">
        <f t="shared" si="0"/>
        <v>11</v>
      </c>
      <c r="Q4" s="175">
        <f t="shared" si="0"/>
        <v>7</v>
      </c>
      <c r="R4" s="175">
        <f t="shared" si="0"/>
        <v>7</v>
      </c>
      <c r="S4" s="175">
        <f t="shared" si="0"/>
        <v>5</v>
      </c>
      <c r="T4" s="175">
        <f t="shared" si="0"/>
        <v>11</v>
      </c>
      <c r="U4" s="175"/>
    </row>
    <row r="5" spans="1:21" s="201" customFormat="1" ht="15.75" x14ac:dyDescent="0.2">
      <c r="A5" s="176" t="s">
        <v>406</v>
      </c>
      <c r="B5" s="177" t="s">
        <v>407</v>
      </c>
      <c r="C5" s="178">
        <f>D5+G5+J5</f>
        <v>18</v>
      </c>
      <c r="D5" s="176">
        <f>F5+E5</f>
        <v>4</v>
      </c>
      <c r="E5" s="176">
        <f>SUM(E6:E23)</f>
        <v>3</v>
      </c>
      <c r="F5" s="176">
        <f>SUM(F6:F23)</f>
        <v>1</v>
      </c>
      <c r="G5" s="176">
        <f>I5+H5</f>
        <v>11</v>
      </c>
      <c r="H5" s="176">
        <f>SUM(H6:H23)</f>
        <v>5</v>
      </c>
      <c r="I5" s="176">
        <f>SUM(I6:I23)</f>
        <v>6</v>
      </c>
      <c r="J5" s="176">
        <f>L5+K5</f>
        <v>3</v>
      </c>
      <c r="K5" s="176">
        <f>SUM(K6:K23)</f>
        <v>2</v>
      </c>
      <c r="L5" s="176">
        <f>SUM(L6:L23)</f>
        <v>1</v>
      </c>
      <c r="M5" s="176">
        <f>N5</f>
        <v>7</v>
      </c>
      <c r="N5" s="176">
        <f>SUM(N6:N23)</f>
        <v>7</v>
      </c>
      <c r="O5" s="176">
        <f>P5</f>
        <v>8</v>
      </c>
      <c r="P5" s="176">
        <f>SUM(P6:P23)</f>
        <v>8</v>
      </c>
      <c r="Q5" s="176">
        <f>R5</f>
        <v>1</v>
      </c>
      <c r="R5" s="176">
        <f>SUM(R6:R23)</f>
        <v>1</v>
      </c>
      <c r="S5" s="176">
        <f>T5</f>
        <v>1</v>
      </c>
      <c r="T5" s="176">
        <f>SUM(T6:T23)</f>
        <v>1</v>
      </c>
      <c r="U5" s="211"/>
    </row>
    <row r="6" spans="1:21" ht="38.25" customHeight="1" x14ac:dyDescent="0.25">
      <c r="A6" s="179">
        <v>1</v>
      </c>
      <c r="B6" s="191" t="s">
        <v>65</v>
      </c>
      <c r="C6" s="180" t="s">
        <v>408</v>
      </c>
      <c r="D6" s="179"/>
      <c r="E6" s="179"/>
      <c r="F6" s="179"/>
      <c r="G6" s="179"/>
      <c r="H6" s="179"/>
      <c r="I6" s="179"/>
      <c r="J6" s="179"/>
      <c r="K6" s="179">
        <v>1</v>
      </c>
      <c r="L6" s="179"/>
      <c r="M6" s="180" t="s">
        <v>116</v>
      </c>
      <c r="N6" s="180">
        <v>1</v>
      </c>
      <c r="O6" s="179"/>
      <c r="P6" s="179"/>
      <c r="Q6" s="179"/>
      <c r="R6" s="179"/>
      <c r="S6" s="179"/>
      <c r="T6" s="179"/>
      <c r="U6" s="212" t="s">
        <v>79</v>
      </c>
    </row>
    <row r="7" spans="1:21" ht="32.450000000000003" customHeight="1" x14ac:dyDescent="0.25">
      <c r="A7" s="179">
        <v>2</v>
      </c>
      <c r="B7" s="191" t="s">
        <v>66</v>
      </c>
      <c r="C7" s="180" t="s">
        <v>409</v>
      </c>
      <c r="D7" s="179"/>
      <c r="E7" s="179">
        <v>1</v>
      </c>
      <c r="F7" s="179"/>
      <c r="G7" s="179"/>
      <c r="H7" s="179"/>
      <c r="I7" s="179"/>
      <c r="J7" s="179"/>
      <c r="K7" s="179"/>
      <c r="L7" s="179"/>
      <c r="M7" s="180" t="s">
        <v>117</v>
      </c>
      <c r="N7" s="180">
        <v>1</v>
      </c>
      <c r="O7" s="179"/>
      <c r="P7" s="179"/>
      <c r="Q7" s="179"/>
      <c r="R7" s="179"/>
      <c r="S7" s="179"/>
      <c r="T7" s="179"/>
      <c r="U7" s="212" t="s">
        <v>79</v>
      </c>
    </row>
    <row r="8" spans="1:21" ht="32.450000000000003" customHeight="1" x14ac:dyDescent="0.25">
      <c r="A8" s="179">
        <v>3</v>
      </c>
      <c r="B8" s="191" t="s">
        <v>67</v>
      </c>
      <c r="C8" s="180" t="s">
        <v>410</v>
      </c>
      <c r="D8" s="179"/>
      <c r="E8" s="179"/>
      <c r="F8" s="179"/>
      <c r="G8" s="179"/>
      <c r="H8" s="179">
        <v>1</v>
      </c>
      <c r="I8" s="179"/>
      <c r="J8" s="179"/>
      <c r="K8" s="179"/>
      <c r="L8" s="179"/>
      <c r="M8" s="180"/>
      <c r="N8" s="180"/>
      <c r="O8" s="213" t="s">
        <v>118</v>
      </c>
      <c r="P8" s="180"/>
      <c r="Q8" s="179"/>
      <c r="R8" s="179"/>
      <c r="S8" s="179"/>
      <c r="T8" s="179"/>
      <c r="U8" s="212" t="s">
        <v>79</v>
      </c>
    </row>
    <row r="9" spans="1:21" ht="32.450000000000003" customHeight="1" x14ac:dyDescent="0.25">
      <c r="A9" s="179">
        <v>4</v>
      </c>
      <c r="B9" s="191" t="s">
        <v>68</v>
      </c>
      <c r="C9" s="180" t="s">
        <v>411</v>
      </c>
      <c r="D9" s="179"/>
      <c r="E9" s="179"/>
      <c r="F9" s="179"/>
      <c r="G9" s="179"/>
      <c r="H9" s="179">
        <v>1</v>
      </c>
      <c r="I9" s="179"/>
      <c r="J9" s="179"/>
      <c r="K9" s="179"/>
      <c r="L9" s="179"/>
      <c r="M9" s="180"/>
      <c r="N9" s="180"/>
      <c r="O9" s="213"/>
      <c r="P9" s="180">
        <v>1</v>
      </c>
      <c r="Q9" s="179"/>
      <c r="R9" s="179"/>
      <c r="S9" s="180" t="s">
        <v>69</v>
      </c>
      <c r="T9" s="180">
        <v>1</v>
      </c>
      <c r="U9" s="212" t="s">
        <v>80</v>
      </c>
    </row>
    <row r="10" spans="1:21" ht="32.450000000000003" customHeight="1" x14ac:dyDescent="0.25">
      <c r="A10" s="179">
        <v>5</v>
      </c>
      <c r="B10" s="191" t="s">
        <v>70</v>
      </c>
      <c r="C10" s="180" t="s">
        <v>412</v>
      </c>
      <c r="D10" s="179"/>
      <c r="E10" s="179"/>
      <c r="F10" s="179"/>
      <c r="G10" s="179"/>
      <c r="H10" s="179">
        <v>1</v>
      </c>
      <c r="I10" s="179"/>
      <c r="J10" s="179"/>
      <c r="K10" s="179"/>
      <c r="L10" s="179"/>
      <c r="M10" s="180"/>
      <c r="N10" s="180"/>
      <c r="O10" s="213"/>
      <c r="P10" s="180"/>
      <c r="Q10" s="179"/>
      <c r="R10" s="179"/>
      <c r="S10" s="179"/>
      <c r="T10" s="179"/>
      <c r="U10" s="212" t="s">
        <v>79</v>
      </c>
    </row>
    <row r="11" spans="1:21" ht="69.599999999999994" customHeight="1" x14ac:dyDescent="0.25">
      <c r="A11" s="179">
        <v>6</v>
      </c>
      <c r="B11" s="191" t="s">
        <v>71</v>
      </c>
      <c r="C11" s="180" t="s">
        <v>413</v>
      </c>
      <c r="D11" s="179"/>
      <c r="E11" s="179"/>
      <c r="F11" s="179"/>
      <c r="G11" s="179"/>
      <c r="H11" s="179"/>
      <c r="I11" s="179"/>
      <c r="J11" s="179"/>
      <c r="K11" s="179">
        <v>1</v>
      </c>
      <c r="L11" s="179"/>
      <c r="M11" s="180" t="s">
        <v>119</v>
      </c>
      <c r="N11" s="180">
        <v>1</v>
      </c>
      <c r="O11" s="179"/>
      <c r="P11" s="179"/>
      <c r="Q11" s="179"/>
      <c r="R11" s="179"/>
      <c r="S11" s="179"/>
      <c r="T11" s="179"/>
      <c r="U11" s="212" t="s">
        <v>79</v>
      </c>
    </row>
    <row r="12" spans="1:21" ht="41.45" customHeight="1" x14ac:dyDescent="0.25">
      <c r="A12" s="179">
        <v>7</v>
      </c>
      <c r="B12" s="191" t="s">
        <v>72</v>
      </c>
      <c r="C12" s="180" t="s">
        <v>414</v>
      </c>
      <c r="D12" s="179"/>
      <c r="E12" s="179">
        <v>1</v>
      </c>
      <c r="F12" s="179"/>
      <c r="G12" s="179"/>
      <c r="H12" s="179"/>
      <c r="I12" s="179"/>
      <c r="J12" s="179"/>
      <c r="K12" s="179"/>
      <c r="L12" s="179"/>
      <c r="M12" s="180"/>
      <c r="N12" s="180"/>
      <c r="O12" s="180" t="s">
        <v>120</v>
      </c>
      <c r="P12" s="180">
        <v>1</v>
      </c>
      <c r="Q12" s="179"/>
      <c r="R12" s="179"/>
      <c r="S12" s="179"/>
      <c r="T12" s="179"/>
      <c r="U12" s="212" t="s">
        <v>79</v>
      </c>
    </row>
    <row r="13" spans="1:21" ht="41.45" customHeight="1" x14ac:dyDescent="0.25">
      <c r="A13" s="179">
        <v>8</v>
      </c>
      <c r="B13" s="191" t="s">
        <v>73</v>
      </c>
      <c r="C13" s="180" t="s">
        <v>415</v>
      </c>
      <c r="D13" s="179"/>
      <c r="E13" s="179">
        <v>1</v>
      </c>
      <c r="F13" s="179"/>
      <c r="G13" s="179"/>
      <c r="H13" s="179"/>
      <c r="I13" s="179"/>
      <c r="J13" s="179"/>
      <c r="K13" s="179"/>
      <c r="L13" s="179"/>
      <c r="M13" s="180" t="s">
        <v>121</v>
      </c>
      <c r="N13" s="180">
        <v>1</v>
      </c>
      <c r="O13" s="179"/>
      <c r="P13" s="179"/>
      <c r="Q13" s="179"/>
      <c r="R13" s="179"/>
      <c r="S13" s="179"/>
      <c r="T13" s="179"/>
      <c r="U13" s="212" t="s">
        <v>79</v>
      </c>
    </row>
    <row r="14" spans="1:21" ht="41.45" customHeight="1" x14ac:dyDescent="0.25">
      <c r="A14" s="179">
        <v>9</v>
      </c>
      <c r="B14" s="191" t="s">
        <v>74</v>
      </c>
      <c r="C14" s="180" t="s">
        <v>416</v>
      </c>
      <c r="D14" s="179"/>
      <c r="E14" s="179"/>
      <c r="F14" s="179"/>
      <c r="G14" s="179"/>
      <c r="H14" s="179">
        <v>1</v>
      </c>
      <c r="I14" s="179"/>
      <c r="J14" s="179"/>
      <c r="K14" s="179"/>
      <c r="L14" s="179"/>
      <c r="M14" s="180" t="s">
        <v>122</v>
      </c>
      <c r="N14" s="180">
        <v>1</v>
      </c>
      <c r="O14" s="179"/>
      <c r="P14" s="179"/>
      <c r="Q14" s="179"/>
      <c r="R14" s="179"/>
      <c r="S14" s="179"/>
      <c r="T14" s="179"/>
      <c r="U14" s="212" t="s">
        <v>79</v>
      </c>
    </row>
    <row r="15" spans="1:21" ht="33.950000000000003" customHeight="1" x14ac:dyDescent="0.25">
      <c r="A15" s="179">
        <v>10</v>
      </c>
      <c r="B15" s="191" t="s">
        <v>75</v>
      </c>
      <c r="C15" s="180" t="s">
        <v>417</v>
      </c>
      <c r="D15" s="179"/>
      <c r="E15" s="179"/>
      <c r="F15" s="179"/>
      <c r="G15" s="179"/>
      <c r="H15" s="179">
        <v>1</v>
      </c>
      <c r="I15" s="179"/>
      <c r="J15" s="179"/>
      <c r="K15" s="179"/>
      <c r="L15" s="179"/>
      <c r="M15" s="180" t="s">
        <v>123</v>
      </c>
      <c r="N15" s="180">
        <v>1</v>
      </c>
      <c r="O15" s="179"/>
      <c r="P15" s="179"/>
      <c r="Q15" s="179" t="s">
        <v>76</v>
      </c>
      <c r="R15" s="179">
        <v>1</v>
      </c>
      <c r="S15" s="179"/>
      <c r="T15" s="179"/>
      <c r="U15" s="212" t="s">
        <v>79</v>
      </c>
    </row>
    <row r="16" spans="1:21" x14ac:dyDescent="0.25">
      <c r="A16" s="179">
        <v>11</v>
      </c>
      <c r="B16" s="191" t="s">
        <v>143</v>
      </c>
      <c r="C16" s="180"/>
      <c r="D16" s="179"/>
      <c r="E16" s="179"/>
      <c r="F16" s="179"/>
      <c r="G16" s="179"/>
      <c r="H16" s="179"/>
      <c r="I16" s="179"/>
      <c r="J16" s="179"/>
      <c r="K16" s="179"/>
      <c r="L16" s="179">
        <v>1</v>
      </c>
      <c r="M16" s="180"/>
      <c r="N16" s="180"/>
      <c r="O16" s="180" t="s">
        <v>144</v>
      </c>
      <c r="P16" s="179"/>
      <c r="Q16" s="179"/>
      <c r="R16" s="179"/>
      <c r="S16" s="179"/>
      <c r="T16" s="179"/>
      <c r="U16" s="212"/>
    </row>
    <row r="17" spans="1:21" ht="42.6" customHeight="1" x14ac:dyDescent="0.25">
      <c r="A17" s="179">
        <v>12</v>
      </c>
      <c r="B17" s="191" t="s">
        <v>418</v>
      </c>
      <c r="C17" s="180"/>
      <c r="D17" s="179"/>
      <c r="E17" s="179"/>
      <c r="F17" s="179">
        <v>1</v>
      </c>
      <c r="G17" s="179"/>
      <c r="H17" s="179"/>
      <c r="I17" s="179"/>
      <c r="J17" s="179"/>
      <c r="K17" s="179"/>
      <c r="L17" s="179"/>
      <c r="M17" s="180" t="s">
        <v>419</v>
      </c>
      <c r="N17" s="180">
        <v>1</v>
      </c>
      <c r="O17" s="179"/>
      <c r="P17" s="179"/>
      <c r="Q17" s="179"/>
      <c r="R17" s="179"/>
      <c r="S17" s="179"/>
      <c r="T17" s="179"/>
      <c r="U17" s="212" t="s">
        <v>79</v>
      </c>
    </row>
    <row r="18" spans="1:21" ht="24.6" customHeight="1" x14ac:dyDescent="0.25">
      <c r="A18" s="179">
        <v>13</v>
      </c>
      <c r="B18" s="191" t="s">
        <v>420</v>
      </c>
      <c r="C18" s="180"/>
      <c r="D18" s="179"/>
      <c r="E18" s="179"/>
      <c r="F18" s="179"/>
      <c r="G18" s="179"/>
      <c r="H18" s="179"/>
      <c r="I18" s="179">
        <v>1</v>
      </c>
      <c r="J18" s="179"/>
      <c r="K18" s="179"/>
      <c r="L18" s="179"/>
      <c r="M18" s="180"/>
      <c r="N18" s="180"/>
      <c r="O18" s="180" t="s">
        <v>421</v>
      </c>
      <c r="P18" s="180">
        <v>1</v>
      </c>
      <c r="Q18" s="179"/>
      <c r="R18" s="179"/>
      <c r="S18" s="179"/>
      <c r="T18" s="179"/>
      <c r="U18" s="212" t="s">
        <v>78</v>
      </c>
    </row>
    <row r="19" spans="1:21" ht="38.25" customHeight="1" x14ac:dyDescent="0.25">
      <c r="A19" s="179">
        <v>14</v>
      </c>
      <c r="B19" s="191" t="s">
        <v>422</v>
      </c>
      <c r="C19" s="180"/>
      <c r="D19" s="179"/>
      <c r="E19" s="179"/>
      <c r="F19" s="179"/>
      <c r="G19" s="179"/>
      <c r="H19" s="179"/>
      <c r="I19" s="179">
        <v>1</v>
      </c>
      <c r="J19" s="179"/>
      <c r="K19" s="179"/>
      <c r="L19" s="179"/>
      <c r="M19" s="180"/>
      <c r="N19" s="180"/>
      <c r="O19" s="180" t="s">
        <v>423</v>
      </c>
      <c r="P19" s="180">
        <v>1</v>
      </c>
      <c r="Q19" s="179"/>
      <c r="R19" s="179"/>
      <c r="S19" s="179"/>
      <c r="T19" s="179"/>
      <c r="U19" s="212" t="s">
        <v>78</v>
      </c>
    </row>
    <row r="20" spans="1:21" ht="25.5" x14ac:dyDescent="0.25">
      <c r="A20" s="179">
        <v>15</v>
      </c>
      <c r="B20" s="191" t="s">
        <v>424</v>
      </c>
      <c r="C20" s="180"/>
      <c r="D20" s="179"/>
      <c r="E20" s="179"/>
      <c r="F20" s="179"/>
      <c r="G20" s="179"/>
      <c r="H20" s="179"/>
      <c r="I20" s="179">
        <v>1</v>
      </c>
      <c r="J20" s="179"/>
      <c r="K20" s="179"/>
      <c r="L20" s="179"/>
      <c r="M20" s="180"/>
      <c r="N20" s="180"/>
      <c r="O20" s="180" t="s">
        <v>425</v>
      </c>
      <c r="P20" s="180">
        <v>1</v>
      </c>
      <c r="Q20" s="179"/>
      <c r="R20" s="179"/>
      <c r="S20" s="179"/>
      <c r="T20" s="179"/>
      <c r="U20" s="214" t="s">
        <v>78</v>
      </c>
    </row>
    <row r="21" spans="1:21" ht="25.5" x14ac:dyDescent="0.25">
      <c r="A21" s="179">
        <v>16</v>
      </c>
      <c r="B21" s="191" t="s">
        <v>426</v>
      </c>
      <c r="C21" s="180"/>
      <c r="D21" s="179"/>
      <c r="E21" s="179"/>
      <c r="F21" s="179"/>
      <c r="G21" s="179"/>
      <c r="H21" s="179"/>
      <c r="I21" s="179">
        <v>1</v>
      </c>
      <c r="J21" s="179"/>
      <c r="K21" s="179"/>
      <c r="L21" s="179"/>
      <c r="M21" s="180"/>
      <c r="N21" s="180"/>
      <c r="O21" s="180" t="s">
        <v>427</v>
      </c>
      <c r="P21" s="180">
        <v>1</v>
      </c>
      <c r="Q21" s="179"/>
      <c r="R21" s="179"/>
      <c r="S21" s="179"/>
      <c r="T21" s="179"/>
      <c r="U21" s="212" t="s">
        <v>78</v>
      </c>
    </row>
    <row r="22" spans="1:21" ht="25.5" x14ac:dyDescent="0.25">
      <c r="A22" s="179">
        <v>17</v>
      </c>
      <c r="B22" s="191" t="s">
        <v>428</v>
      </c>
      <c r="C22" s="180"/>
      <c r="D22" s="179"/>
      <c r="E22" s="179"/>
      <c r="F22" s="179"/>
      <c r="G22" s="179"/>
      <c r="H22" s="179"/>
      <c r="I22" s="179">
        <v>1</v>
      </c>
      <c r="J22" s="179"/>
      <c r="K22" s="179"/>
      <c r="L22" s="179"/>
      <c r="M22" s="180"/>
      <c r="N22" s="180"/>
      <c r="O22" s="180" t="s">
        <v>429</v>
      </c>
      <c r="P22" s="180">
        <v>1</v>
      </c>
      <c r="Q22" s="179"/>
      <c r="R22" s="179"/>
      <c r="S22" s="179"/>
      <c r="T22" s="179"/>
      <c r="U22" s="212" t="s">
        <v>78</v>
      </c>
    </row>
    <row r="23" spans="1:21" ht="25.5" x14ac:dyDescent="0.25">
      <c r="A23" s="179">
        <v>18</v>
      </c>
      <c r="B23" s="191" t="s">
        <v>430</v>
      </c>
      <c r="C23" s="180"/>
      <c r="D23" s="179"/>
      <c r="E23" s="179"/>
      <c r="F23" s="179"/>
      <c r="G23" s="179"/>
      <c r="H23" s="179"/>
      <c r="I23" s="179">
        <v>1</v>
      </c>
      <c r="J23" s="179"/>
      <c r="K23" s="179"/>
      <c r="L23" s="179"/>
      <c r="M23" s="180"/>
      <c r="N23" s="180"/>
      <c r="O23" s="180" t="s">
        <v>431</v>
      </c>
      <c r="P23" s="180">
        <v>1</v>
      </c>
      <c r="Q23" s="179"/>
      <c r="R23" s="179"/>
      <c r="S23" s="179"/>
      <c r="T23" s="179"/>
      <c r="U23" s="212" t="s">
        <v>78</v>
      </c>
    </row>
    <row r="24" spans="1:21" s="202" customFormat="1" ht="25.5" x14ac:dyDescent="0.25">
      <c r="A24" s="176" t="s">
        <v>432</v>
      </c>
      <c r="B24" s="177" t="s">
        <v>433</v>
      </c>
      <c r="C24" s="178">
        <f t="shared" ref="C24:T24" si="1">C25+C33</f>
        <v>16</v>
      </c>
      <c r="D24" s="178">
        <f t="shared" si="1"/>
        <v>2</v>
      </c>
      <c r="E24" s="178">
        <f t="shared" si="1"/>
        <v>2</v>
      </c>
      <c r="F24" s="178">
        <f t="shared" si="1"/>
        <v>0</v>
      </c>
      <c r="G24" s="178">
        <f t="shared" si="1"/>
        <v>1</v>
      </c>
      <c r="H24" s="178">
        <f t="shared" si="1"/>
        <v>1</v>
      </c>
      <c r="I24" s="178">
        <f t="shared" si="1"/>
        <v>0</v>
      </c>
      <c r="J24" s="178">
        <f t="shared" si="1"/>
        <v>13</v>
      </c>
      <c r="K24" s="178">
        <f t="shared" si="1"/>
        <v>3</v>
      </c>
      <c r="L24" s="178">
        <f t="shared" si="1"/>
        <v>10</v>
      </c>
      <c r="M24" s="178">
        <f t="shared" si="1"/>
        <v>0</v>
      </c>
      <c r="N24" s="178">
        <f t="shared" si="1"/>
        <v>9</v>
      </c>
      <c r="O24" s="178">
        <f t="shared" si="1"/>
        <v>0</v>
      </c>
      <c r="P24" s="178">
        <f t="shared" si="1"/>
        <v>0</v>
      </c>
      <c r="Q24" s="178">
        <f t="shared" si="1"/>
        <v>0</v>
      </c>
      <c r="R24" s="178">
        <f t="shared" si="1"/>
        <v>0</v>
      </c>
      <c r="S24" s="178">
        <f t="shared" si="1"/>
        <v>0</v>
      </c>
      <c r="T24" s="178">
        <f t="shared" si="1"/>
        <v>6</v>
      </c>
      <c r="U24" s="215"/>
    </row>
    <row r="25" spans="1:21" s="203" customFormat="1" ht="15.75" x14ac:dyDescent="0.2">
      <c r="A25" s="186"/>
      <c r="B25" s="216" t="s">
        <v>434</v>
      </c>
      <c r="C25" s="186">
        <f>D25+G25+J25</f>
        <v>7</v>
      </c>
      <c r="D25" s="186">
        <f>F25+E25</f>
        <v>2</v>
      </c>
      <c r="E25" s="186">
        <f t="shared" ref="E25:T25" si="2">SUM(E26:E32)</f>
        <v>2</v>
      </c>
      <c r="F25" s="186">
        <f t="shared" si="2"/>
        <v>0</v>
      </c>
      <c r="G25" s="186">
        <f>I25+H25</f>
        <v>1</v>
      </c>
      <c r="H25" s="186">
        <f t="shared" si="2"/>
        <v>1</v>
      </c>
      <c r="I25" s="186">
        <f t="shared" si="2"/>
        <v>0</v>
      </c>
      <c r="J25" s="186">
        <f>L25+K25</f>
        <v>4</v>
      </c>
      <c r="K25" s="186">
        <f t="shared" si="2"/>
        <v>3</v>
      </c>
      <c r="L25" s="186">
        <f t="shared" si="2"/>
        <v>1</v>
      </c>
      <c r="M25" s="186">
        <f t="shared" si="2"/>
        <v>0</v>
      </c>
      <c r="N25" s="186">
        <f t="shared" si="2"/>
        <v>0</v>
      </c>
      <c r="O25" s="186">
        <f t="shared" si="2"/>
        <v>0</v>
      </c>
      <c r="P25" s="186">
        <f t="shared" si="2"/>
        <v>0</v>
      </c>
      <c r="Q25" s="186">
        <f t="shared" si="2"/>
        <v>0</v>
      </c>
      <c r="R25" s="186">
        <f t="shared" si="2"/>
        <v>0</v>
      </c>
      <c r="S25" s="186">
        <f t="shared" si="2"/>
        <v>0</v>
      </c>
      <c r="T25" s="186">
        <f t="shared" si="2"/>
        <v>6</v>
      </c>
      <c r="U25" s="186">
        <v>81.08</v>
      </c>
    </row>
    <row r="26" spans="1:21" s="204" customFormat="1" ht="43.5" customHeight="1" x14ac:dyDescent="0.2">
      <c r="A26" s="181">
        <v>1</v>
      </c>
      <c r="B26" s="182" t="s">
        <v>6</v>
      </c>
      <c r="C26" s="183" t="s">
        <v>435</v>
      </c>
      <c r="D26" s="181"/>
      <c r="E26" s="181"/>
      <c r="F26" s="181"/>
      <c r="G26" s="181"/>
      <c r="H26" s="181"/>
      <c r="I26" s="181"/>
      <c r="J26" s="181">
        <v>1</v>
      </c>
      <c r="K26" s="181">
        <v>1</v>
      </c>
      <c r="L26" s="181"/>
      <c r="M26" s="181"/>
      <c r="N26" s="181"/>
      <c r="O26" s="181"/>
      <c r="P26" s="181"/>
      <c r="Q26" s="181"/>
      <c r="R26" s="181"/>
      <c r="S26" s="183" t="s">
        <v>96</v>
      </c>
      <c r="T26" s="183">
        <v>1</v>
      </c>
      <c r="U26" s="217">
        <v>81.08</v>
      </c>
    </row>
    <row r="27" spans="1:21" s="204" customFormat="1" ht="41.25" customHeight="1" x14ac:dyDescent="0.2">
      <c r="A27" s="181">
        <v>2</v>
      </c>
      <c r="B27" s="182" t="s">
        <v>7</v>
      </c>
      <c r="C27" s="183" t="s">
        <v>436</v>
      </c>
      <c r="D27" s="181">
        <v>1</v>
      </c>
      <c r="E27" s="181">
        <v>1</v>
      </c>
      <c r="F27" s="181"/>
      <c r="G27" s="181"/>
      <c r="H27" s="181"/>
      <c r="I27" s="181"/>
      <c r="J27" s="181"/>
      <c r="K27" s="181"/>
      <c r="L27" s="181"/>
      <c r="M27" s="183"/>
      <c r="N27" s="183"/>
      <c r="O27" s="184"/>
      <c r="P27" s="184"/>
      <c r="Q27" s="184"/>
      <c r="R27" s="184"/>
      <c r="S27" s="183" t="s">
        <v>97</v>
      </c>
      <c r="T27" s="183">
        <v>1</v>
      </c>
      <c r="U27" s="217">
        <v>81.08</v>
      </c>
    </row>
    <row r="28" spans="1:21" s="204" customFormat="1" x14ac:dyDescent="0.2">
      <c r="A28" s="181">
        <v>3</v>
      </c>
      <c r="B28" s="182" t="s">
        <v>9</v>
      </c>
      <c r="C28" s="183" t="s">
        <v>437</v>
      </c>
      <c r="D28" s="181"/>
      <c r="E28" s="181"/>
      <c r="F28" s="181"/>
      <c r="G28" s="181"/>
      <c r="H28" s="181"/>
      <c r="I28" s="181"/>
      <c r="J28" s="181">
        <v>1</v>
      </c>
      <c r="K28" s="181">
        <v>1</v>
      </c>
      <c r="L28" s="181"/>
      <c r="M28" s="181"/>
      <c r="N28" s="181"/>
      <c r="O28" s="184"/>
      <c r="P28" s="184"/>
      <c r="Q28" s="184"/>
      <c r="R28" s="184"/>
      <c r="S28" s="183" t="s">
        <v>98</v>
      </c>
      <c r="T28" s="183">
        <v>1</v>
      </c>
      <c r="U28" s="217">
        <v>81.08</v>
      </c>
    </row>
    <row r="29" spans="1:21" s="204" customFormat="1" x14ac:dyDescent="0.2">
      <c r="A29" s="181">
        <v>4</v>
      </c>
      <c r="B29" s="182" t="s">
        <v>10</v>
      </c>
      <c r="C29" s="183" t="s">
        <v>438</v>
      </c>
      <c r="D29" s="181"/>
      <c r="E29" s="181"/>
      <c r="F29" s="181"/>
      <c r="G29" s="181">
        <v>1</v>
      </c>
      <c r="H29" s="181">
        <v>1</v>
      </c>
      <c r="I29" s="181"/>
      <c r="J29" s="181"/>
      <c r="K29" s="181"/>
      <c r="L29" s="181"/>
      <c r="M29" s="183"/>
      <c r="N29" s="183"/>
      <c r="O29" s="184"/>
      <c r="P29" s="184"/>
      <c r="Q29" s="184"/>
      <c r="R29" s="184"/>
      <c r="S29" s="183" t="s">
        <v>99</v>
      </c>
      <c r="T29" s="183">
        <v>1</v>
      </c>
      <c r="U29" s="217">
        <v>81.08</v>
      </c>
    </row>
    <row r="30" spans="1:21" s="204" customFormat="1" ht="52.5" customHeight="1" x14ac:dyDescent="0.2">
      <c r="A30" s="181">
        <v>5</v>
      </c>
      <c r="B30" s="182" t="s">
        <v>11</v>
      </c>
      <c r="C30" s="183" t="s">
        <v>439</v>
      </c>
      <c r="D30" s="181">
        <v>1</v>
      </c>
      <c r="E30" s="181">
        <v>1</v>
      </c>
      <c r="F30" s="181"/>
      <c r="G30" s="181"/>
      <c r="H30" s="181"/>
      <c r="I30" s="181"/>
      <c r="J30" s="181"/>
      <c r="K30" s="181"/>
      <c r="L30" s="181"/>
      <c r="M30" s="181"/>
      <c r="N30" s="181"/>
      <c r="O30" s="184"/>
      <c r="P30" s="184"/>
      <c r="Q30" s="184"/>
      <c r="R30" s="184"/>
      <c r="S30" s="183" t="s">
        <v>100</v>
      </c>
      <c r="T30" s="183">
        <v>1</v>
      </c>
      <c r="U30" s="217">
        <v>81.08</v>
      </c>
    </row>
    <row r="31" spans="1:21" s="204" customFormat="1" x14ac:dyDescent="0.2">
      <c r="A31" s="181">
        <v>6</v>
      </c>
      <c r="B31" s="185" t="s">
        <v>145</v>
      </c>
      <c r="C31" s="181" t="s">
        <v>440</v>
      </c>
      <c r="D31" s="181"/>
      <c r="E31" s="181"/>
      <c r="F31" s="181"/>
      <c r="G31" s="181"/>
      <c r="H31" s="181"/>
      <c r="I31" s="181"/>
      <c r="J31" s="181">
        <v>1</v>
      </c>
      <c r="K31" s="181"/>
      <c r="L31" s="181">
        <v>1</v>
      </c>
      <c r="M31" s="181"/>
      <c r="N31" s="181"/>
      <c r="O31" s="184"/>
      <c r="P31" s="184"/>
      <c r="Q31" s="184"/>
      <c r="R31" s="184"/>
      <c r="S31" s="183" t="s">
        <v>101</v>
      </c>
      <c r="T31" s="183">
        <v>1</v>
      </c>
      <c r="U31" s="217">
        <v>81.08</v>
      </c>
    </row>
    <row r="32" spans="1:21" s="204" customFormat="1" ht="32.450000000000003" customHeight="1" x14ac:dyDescent="0.2">
      <c r="A32" s="181">
        <v>7</v>
      </c>
      <c r="B32" s="182" t="s">
        <v>8</v>
      </c>
      <c r="C32" s="182" t="s">
        <v>441</v>
      </c>
      <c r="D32" s="181"/>
      <c r="E32" s="181"/>
      <c r="F32" s="181"/>
      <c r="G32" s="181"/>
      <c r="H32" s="181"/>
      <c r="I32" s="181"/>
      <c r="J32" s="181"/>
      <c r="K32" s="181">
        <v>1</v>
      </c>
      <c r="L32" s="181"/>
      <c r="M32" s="181"/>
      <c r="N32" s="181"/>
      <c r="O32" s="184"/>
      <c r="P32" s="184"/>
      <c r="Q32" s="184"/>
      <c r="R32" s="184"/>
      <c r="S32" s="183"/>
      <c r="T32" s="183"/>
      <c r="U32" s="217">
        <v>81.08</v>
      </c>
    </row>
    <row r="33" spans="1:21" s="205" customFormat="1" ht="38.25" customHeight="1" x14ac:dyDescent="0.2">
      <c r="A33" s="186"/>
      <c r="B33" s="218" t="s">
        <v>442</v>
      </c>
      <c r="C33" s="187">
        <f>D33+G33+J33</f>
        <v>9</v>
      </c>
      <c r="D33" s="187">
        <f t="shared" ref="D33:T33" si="3">SUM(D34:D42)</f>
        <v>0</v>
      </c>
      <c r="E33" s="187">
        <f t="shared" si="3"/>
        <v>0</v>
      </c>
      <c r="F33" s="187">
        <f t="shared" si="3"/>
        <v>0</v>
      </c>
      <c r="G33" s="187">
        <f t="shared" si="3"/>
        <v>0</v>
      </c>
      <c r="H33" s="187">
        <f t="shared" si="3"/>
        <v>0</v>
      </c>
      <c r="I33" s="187">
        <f t="shared" si="3"/>
        <v>0</v>
      </c>
      <c r="J33" s="187">
        <f t="shared" si="3"/>
        <v>9</v>
      </c>
      <c r="K33" s="187">
        <f t="shared" si="3"/>
        <v>0</v>
      </c>
      <c r="L33" s="187">
        <f t="shared" si="3"/>
        <v>9</v>
      </c>
      <c r="M33" s="187">
        <f t="shared" si="3"/>
        <v>0</v>
      </c>
      <c r="N33" s="187">
        <f t="shared" si="3"/>
        <v>9</v>
      </c>
      <c r="O33" s="187">
        <f t="shared" si="3"/>
        <v>0</v>
      </c>
      <c r="P33" s="187">
        <f t="shared" si="3"/>
        <v>0</v>
      </c>
      <c r="Q33" s="187">
        <f t="shared" si="3"/>
        <v>0</v>
      </c>
      <c r="R33" s="187">
        <f t="shared" si="3"/>
        <v>0</v>
      </c>
      <c r="S33" s="187">
        <f t="shared" si="3"/>
        <v>0</v>
      </c>
      <c r="T33" s="187">
        <f t="shared" si="3"/>
        <v>0</v>
      </c>
      <c r="U33" s="186"/>
    </row>
    <row r="34" spans="1:21" s="204" customFormat="1" x14ac:dyDescent="0.2">
      <c r="A34" s="181">
        <v>1</v>
      </c>
      <c r="B34" s="182" t="s">
        <v>443</v>
      </c>
      <c r="C34" s="183"/>
      <c r="D34" s="181"/>
      <c r="E34" s="181"/>
      <c r="F34" s="181"/>
      <c r="G34" s="181"/>
      <c r="H34" s="181"/>
      <c r="I34" s="181"/>
      <c r="J34" s="181">
        <v>1</v>
      </c>
      <c r="K34" s="181"/>
      <c r="L34" s="181">
        <v>1</v>
      </c>
      <c r="M34" s="183" t="s">
        <v>444</v>
      </c>
      <c r="N34" s="183">
        <v>1</v>
      </c>
      <c r="O34" s="181"/>
      <c r="P34" s="181"/>
      <c r="Q34" s="181"/>
      <c r="R34" s="181"/>
      <c r="S34" s="183"/>
      <c r="T34" s="183"/>
      <c r="U34" s="217" t="s">
        <v>445</v>
      </c>
    </row>
    <row r="35" spans="1:21" s="204" customFormat="1" ht="65.25" x14ac:dyDescent="0.2">
      <c r="A35" s="181">
        <v>2</v>
      </c>
      <c r="B35" s="182" t="s">
        <v>481</v>
      </c>
      <c r="C35" s="183"/>
      <c r="D35" s="181"/>
      <c r="E35" s="181"/>
      <c r="F35" s="181"/>
      <c r="G35" s="181"/>
      <c r="H35" s="181"/>
      <c r="I35" s="181"/>
      <c r="J35" s="181">
        <v>1</v>
      </c>
      <c r="K35" s="181"/>
      <c r="L35" s="181">
        <v>1</v>
      </c>
      <c r="M35" s="188" t="s">
        <v>446</v>
      </c>
      <c r="N35" s="188">
        <v>1</v>
      </c>
      <c r="O35" s="184"/>
      <c r="P35" s="184"/>
      <c r="Q35" s="184"/>
      <c r="R35" s="184"/>
      <c r="S35" s="183"/>
      <c r="T35" s="183"/>
      <c r="U35" s="217" t="s">
        <v>445</v>
      </c>
    </row>
    <row r="36" spans="1:21" s="204" customFormat="1" ht="66.599999999999994" customHeight="1" x14ac:dyDescent="0.2">
      <c r="A36" s="181">
        <v>3</v>
      </c>
      <c r="B36" s="182" t="s">
        <v>447</v>
      </c>
      <c r="C36" s="183"/>
      <c r="D36" s="181"/>
      <c r="E36" s="181"/>
      <c r="F36" s="181"/>
      <c r="G36" s="181"/>
      <c r="H36" s="181"/>
      <c r="I36" s="181"/>
      <c r="J36" s="181">
        <v>1</v>
      </c>
      <c r="K36" s="181"/>
      <c r="L36" s="181">
        <v>1</v>
      </c>
      <c r="M36" s="188" t="s">
        <v>448</v>
      </c>
      <c r="N36" s="188">
        <v>1</v>
      </c>
      <c r="O36" s="184"/>
      <c r="P36" s="184"/>
      <c r="Q36" s="184"/>
      <c r="R36" s="184"/>
      <c r="S36" s="181"/>
      <c r="T36" s="181"/>
      <c r="U36" s="217" t="s">
        <v>445</v>
      </c>
    </row>
    <row r="37" spans="1:21" s="204" customFormat="1" ht="76.5" x14ac:dyDescent="0.2">
      <c r="A37" s="181">
        <v>4</v>
      </c>
      <c r="B37" s="182" t="s">
        <v>449</v>
      </c>
      <c r="C37" s="183"/>
      <c r="D37" s="181"/>
      <c r="E37" s="181"/>
      <c r="F37" s="181"/>
      <c r="G37" s="181"/>
      <c r="H37" s="181"/>
      <c r="I37" s="181"/>
      <c r="J37" s="181">
        <v>1</v>
      </c>
      <c r="K37" s="181"/>
      <c r="L37" s="181">
        <v>1</v>
      </c>
      <c r="M37" s="188" t="s">
        <v>450</v>
      </c>
      <c r="N37" s="188">
        <v>1</v>
      </c>
      <c r="O37" s="184"/>
      <c r="P37" s="184"/>
      <c r="Q37" s="184"/>
      <c r="R37" s="184"/>
      <c r="S37" s="181"/>
      <c r="T37" s="181"/>
      <c r="U37" s="217" t="s">
        <v>445</v>
      </c>
    </row>
    <row r="38" spans="1:21" s="204" customFormat="1" ht="92.25" customHeight="1" x14ac:dyDescent="0.2">
      <c r="A38" s="181">
        <v>5</v>
      </c>
      <c r="B38" s="182" t="s">
        <v>451</v>
      </c>
      <c r="C38" s="183"/>
      <c r="D38" s="181"/>
      <c r="E38" s="181"/>
      <c r="F38" s="181"/>
      <c r="G38" s="181"/>
      <c r="H38" s="181"/>
      <c r="I38" s="181"/>
      <c r="J38" s="181">
        <v>1</v>
      </c>
      <c r="K38" s="181"/>
      <c r="L38" s="181">
        <v>1</v>
      </c>
      <c r="M38" s="188" t="s">
        <v>452</v>
      </c>
      <c r="N38" s="188">
        <v>1</v>
      </c>
      <c r="O38" s="184"/>
      <c r="P38" s="184"/>
      <c r="Q38" s="184"/>
      <c r="R38" s="184"/>
      <c r="S38" s="181"/>
      <c r="T38" s="181"/>
      <c r="U38" s="217" t="s">
        <v>445</v>
      </c>
    </row>
    <row r="39" spans="1:21" s="204" customFormat="1" x14ac:dyDescent="0.2">
      <c r="A39" s="181">
        <v>6</v>
      </c>
      <c r="B39" s="189" t="s">
        <v>453</v>
      </c>
      <c r="C39" s="183"/>
      <c r="D39" s="181"/>
      <c r="E39" s="181"/>
      <c r="F39" s="181"/>
      <c r="G39" s="181"/>
      <c r="H39" s="181"/>
      <c r="I39" s="181"/>
      <c r="J39" s="181">
        <v>1</v>
      </c>
      <c r="K39" s="181"/>
      <c r="L39" s="181">
        <v>1</v>
      </c>
      <c r="M39" s="188" t="s">
        <v>454</v>
      </c>
      <c r="N39" s="188">
        <v>1</v>
      </c>
      <c r="O39" s="184"/>
      <c r="P39" s="184"/>
      <c r="Q39" s="184"/>
      <c r="R39" s="184"/>
      <c r="S39" s="181"/>
      <c r="T39" s="181"/>
      <c r="U39" s="217" t="s">
        <v>445</v>
      </c>
    </row>
    <row r="40" spans="1:21" s="204" customFormat="1" ht="56.45" customHeight="1" x14ac:dyDescent="0.2">
      <c r="A40" s="181">
        <v>7</v>
      </c>
      <c r="B40" s="190" t="s">
        <v>455</v>
      </c>
      <c r="C40" s="183"/>
      <c r="D40" s="181"/>
      <c r="E40" s="181"/>
      <c r="F40" s="181"/>
      <c r="G40" s="181"/>
      <c r="H40" s="181"/>
      <c r="I40" s="181"/>
      <c r="J40" s="181">
        <v>1</v>
      </c>
      <c r="K40" s="181"/>
      <c r="L40" s="181">
        <v>1</v>
      </c>
      <c r="M40" s="183" t="s">
        <v>456</v>
      </c>
      <c r="N40" s="183">
        <v>1</v>
      </c>
      <c r="O40" s="184"/>
      <c r="P40" s="184"/>
      <c r="Q40" s="184"/>
      <c r="R40" s="184"/>
      <c r="S40" s="183"/>
      <c r="T40" s="183"/>
      <c r="U40" s="217" t="s">
        <v>445</v>
      </c>
    </row>
    <row r="41" spans="1:21" s="204" customFormat="1" ht="53.45" customHeight="1" x14ac:dyDescent="0.2">
      <c r="A41" s="181">
        <v>8</v>
      </c>
      <c r="B41" s="191" t="s">
        <v>457</v>
      </c>
      <c r="C41" s="183"/>
      <c r="D41" s="179"/>
      <c r="E41" s="179"/>
      <c r="F41" s="179"/>
      <c r="G41" s="179"/>
      <c r="H41" s="179"/>
      <c r="I41" s="179"/>
      <c r="J41" s="179">
        <v>1</v>
      </c>
      <c r="K41" s="179"/>
      <c r="L41" s="179">
        <v>1</v>
      </c>
      <c r="M41" s="180" t="s">
        <v>458</v>
      </c>
      <c r="N41" s="180">
        <v>1</v>
      </c>
      <c r="O41" s="184"/>
      <c r="P41" s="184"/>
      <c r="Q41" s="184"/>
      <c r="R41" s="184"/>
      <c r="S41" s="183"/>
      <c r="T41" s="183"/>
      <c r="U41" s="217" t="s">
        <v>445</v>
      </c>
    </row>
    <row r="42" spans="1:21" s="204" customFormat="1" ht="51" x14ac:dyDescent="0.2">
      <c r="A42" s="181">
        <v>9</v>
      </c>
      <c r="B42" s="182" t="s">
        <v>459</v>
      </c>
      <c r="C42" s="181"/>
      <c r="D42" s="181"/>
      <c r="E42" s="181"/>
      <c r="F42" s="181"/>
      <c r="G42" s="181"/>
      <c r="H42" s="181"/>
      <c r="I42" s="181"/>
      <c r="J42" s="181">
        <v>1</v>
      </c>
      <c r="K42" s="181"/>
      <c r="L42" s="181">
        <v>1</v>
      </c>
      <c r="M42" s="183" t="s">
        <v>482</v>
      </c>
      <c r="N42" s="183">
        <v>1</v>
      </c>
      <c r="O42" s="184"/>
      <c r="P42" s="184"/>
      <c r="Q42" s="184"/>
      <c r="R42" s="184"/>
      <c r="S42" s="181"/>
      <c r="T42" s="181"/>
      <c r="U42" s="217" t="s">
        <v>445</v>
      </c>
    </row>
    <row r="43" spans="1:21" s="201" customFormat="1" ht="38.25" customHeight="1" x14ac:dyDescent="0.2">
      <c r="A43" s="174" t="s">
        <v>460</v>
      </c>
      <c r="B43" s="192" t="s">
        <v>461</v>
      </c>
      <c r="C43" s="173">
        <f>C44+C51+C55+C58</f>
        <v>15</v>
      </c>
      <c r="D43" s="173">
        <f t="shared" ref="D43:T43" si="4">D44+D51+D55+D58</f>
        <v>4</v>
      </c>
      <c r="E43" s="173">
        <f t="shared" si="4"/>
        <v>1</v>
      </c>
      <c r="F43" s="173">
        <f t="shared" si="4"/>
        <v>3</v>
      </c>
      <c r="G43" s="173">
        <f t="shared" si="4"/>
        <v>5</v>
      </c>
      <c r="H43" s="173">
        <f t="shared" si="4"/>
        <v>4</v>
      </c>
      <c r="I43" s="173">
        <f t="shared" si="4"/>
        <v>1</v>
      </c>
      <c r="J43" s="173">
        <f t="shared" si="4"/>
        <v>6</v>
      </c>
      <c r="K43" s="173">
        <f t="shared" si="4"/>
        <v>4</v>
      </c>
      <c r="L43" s="173">
        <f t="shared" si="4"/>
        <v>2</v>
      </c>
      <c r="M43" s="173">
        <f t="shared" si="4"/>
        <v>4</v>
      </c>
      <c r="N43" s="173">
        <f t="shared" si="4"/>
        <v>4</v>
      </c>
      <c r="O43" s="173">
        <f t="shared" si="4"/>
        <v>3</v>
      </c>
      <c r="P43" s="173">
        <f t="shared" si="4"/>
        <v>3</v>
      </c>
      <c r="Q43" s="173">
        <f t="shared" si="4"/>
        <v>6</v>
      </c>
      <c r="R43" s="173">
        <f t="shared" si="4"/>
        <v>6</v>
      </c>
      <c r="S43" s="173">
        <f t="shared" si="4"/>
        <v>4</v>
      </c>
      <c r="T43" s="173">
        <f t="shared" si="4"/>
        <v>4</v>
      </c>
      <c r="U43" s="219"/>
    </row>
    <row r="44" spans="1:21" s="205" customFormat="1" ht="15.75" x14ac:dyDescent="0.2">
      <c r="A44" s="186"/>
      <c r="B44" s="193" t="s">
        <v>462</v>
      </c>
      <c r="C44" s="186">
        <f>D44+G44+J44</f>
        <v>6</v>
      </c>
      <c r="D44" s="186">
        <f>F44+E44</f>
        <v>1</v>
      </c>
      <c r="E44" s="186">
        <f t="shared" ref="E44:T44" si="5">SUM(E45:E50)</f>
        <v>1</v>
      </c>
      <c r="F44" s="186">
        <f t="shared" si="5"/>
        <v>0</v>
      </c>
      <c r="G44" s="186">
        <f>I44+H44</f>
        <v>2</v>
      </c>
      <c r="H44" s="186">
        <f t="shared" si="5"/>
        <v>2</v>
      </c>
      <c r="I44" s="186">
        <f t="shared" si="5"/>
        <v>0</v>
      </c>
      <c r="J44" s="186">
        <f>L44+K44</f>
        <v>3</v>
      </c>
      <c r="K44" s="186">
        <f t="shared" si="5"/>
        <v>3</v>
      </c>
      <c r="L44" s="186">
        <f t="shared" si="5"/>
        <v>0</v>
      </c>
      <c r="M44" s="186">
        <f>N44</f>
        <v>4</v>
      </c>
      <c r="N44" s="186">
        <f t="shared" si="5"/>
        <v>4</v>
      </c>
      <c r="O44" s="186">
        <f>P44</f>
        <v>2</v>
      </c>
      <c r="P44" s="186">
        <f t="shared" si="5"/>
        <v>2</v>
      </c>
      <c r="Q44" s="186">
        <f>R44</f>
        <v>0</v>
      </c>
      <c r="R44" s="186">
        <f t="shared" si="5"/>
        <v>0</v>
      </c>
      <c r="S44" s="186">
        <f>T44</f>
        <v>0</v>
      </c>
      <c r="T44" s="186">
        <f t="shared" si="5"/>
        <v>0</v>
      </c>
      <c r="U44" s="186"/>
    </row>
    <row r="45" spans="1:21" s="206" customFormat="1" ht="25.5" x14ac:dyDescent="0.2">
      <c r="A45" s="183">
        <v>1</v>
      </c>
      <c r="B45" s="189" t="s">
        <v>13</v>
      </c>
      <c r="C45" s="183" t="s">
        <v>463</v>
      </c>
      <c r="D45" s="183"/>
      <c r="E45" s="183"/>
      <c r="F45" s="183"/>
      <c r="G45" s="183"/>
      <c r="H45" s="183"/>
      <c r="I45" s="183"/>
      <c r="J45" s="183"/>
      <c r="K45" s="183">
        <v>1</v>
      </c>
      <c r="L45" s="183"/>
      <c r="M45" s="183"/>
      <c r="N45" s="183"/>
      <c r="O45" s="183" t="s">
        <v>14</v>
      </c>
      <c r="P45" s="183">
        <v>1</v>
      </c>
      <c r="Q45" s="183"/>
      <c r="R45" s="183"/>
      <c r="S45" s="183"/>
      <c r="T45" s="183"/>
      <c r="U45" s="183"/>
    </row>
    <row r="46" spans="1:21" s="206" customFormat="1" ht="29.1" customHeight="1" x14ac:dyDescent="0.2">
      <c r="A46" s="183">
        <v>2</v>
      </c>
      <c r="B46" s="189" t="s">
        <v>15</v>
      </c>
      <c r="C46" s="183" t="s">
        <v>464</v>
      </c>
      <c r="D46" s="183"/>
      <c r="E46" s="183"/>
      <c r="F46" s="183"/>
      <c r="G46" s="183"/>
      <c r="H46" s="183"/>
      <c r="I46" s="183"/>
      <c r="J46" s="183"/>
      <c r="K46" s="183">
        <v>1</v>
      </c>
      <c r="L46" s="183"/>
      <c r="M46" s="183"/>
      <c r="N46" s="183"/>
      <c r="O46" s="183" t="s">
        <v>16</v>
      </c>
      <c r="P46" s="183">
        <v>1</v>
      </c>
      <c r="Q46" s="183"/>
      <c r="R46" s="183"/>
      <c r="S46" s="183"/>
      <c r="T46" s="183"/>
      <c r="U46" s="183"/>
    </row>
    <row r="47" spans="1:21" s="206" customFormat="1" ht="51.95" customHeight="1" x14ac:dyDescent="0.2">
      <c r="A47" s="183">
        <v>3</v>
      </c>
      <c r="B47" s="189" t="s">
        <v>17</v>
      </c>
      <c r="C47" s="183" t="s">
        <v>465</v>
      </c>
      <c r="D47" s="183">
        <v>1</v>
      </c>
      <c r="E47" s="183">
        <v>1</v>
      </c>
      <c r="F47" s="183"/>
      <c r="G47" s="183"/>
      <c r="H47" s="183"/>
      <c r="I47" s="183"/>
      <c r="J47" s="183"/>
      <c r="K47" s="183"/>
      <c r="L47" s="183"/>
      <c r="M47" s="183" t="s">
        <v>18</v>
      </c>
      <c r="N47" s="183">
        <v>1</v>
      </c>
      <c r="O47" s="183"/>
      <c r="P47" s="183"/>
      <c r="Q47" s="183"/>
      <c r="R47" s="183"/>
      <c r="S47" s="183"/>
      <c r="T47" s="183"/>
      <c r="U47" s="183"/>
    </row>
    <row r="48" spans="1:21" s="206" customFormat="1" ht="25.5" x14ac:dyDescent="0.2">
      <c r="A48" s="183">
        <v>4</v>
      </c>
      <c r="B48" s="189" t="s">
        <v>19</v>
      </c>
      <c r="C48" s="183" t="s">
        <v>466</v>
      </c>
      <c r="D48" s="183"/>
      <c r="E48" s="183"/>
      <c r="F48" s="183"/>
      <c r="G48" s="183"/>
      <c r="H48" s="183">
        <v>1</v>
      </c>
      <c r="I48" s="183"/>
      <c r="J48" s="183"/>
      <c r="K48" s="183"/>
      <c r="L48" s="183"/>
      <c r="M48" s="183" t="s">
        <v>20</v>
      </c>
      <c r="N48" s="183">
        <v>1</v>
      </c>
      <c r="O48" s="183"/>
      <c r="P48" s="183"/>
      <c r="Q48" s="183"/>
      <c r="R48" s="183"/>
      <c r="S48" s="183"/>
      <c r="T48" s="183"/>
      <c r="U48" s="183"/>
    </row>
    <row r="49" spans="1:21" s="206" customFormat="1" ht="25.5" x14ac:dyDescent="0.2">
      <c r="A49" s="183">
        <v>5</v>
      </c>
      <c r="B49" s="189" t="s">
        <v>21</v>
      </c>
      <c r="C49" s="183" t="s">
        <v>467</v>
      </c>
      <c r="D49" s="183"/>
      <c r="E49" s="183"/>
      <c r="F49" s="183"/>
      <c r="G49" s="183"/>
      <c r="H49" s="183"/>
      <c r="I49" s="183"/>
      <c r="J49" s="183"/>
      <c r="K49" s="183">
        <v>1</v>
      </c>
      <c r="L49" s="183"/>
      <c r="M49" s="183" t="s">
        <v>22</v>
      </c>
      <c r="N49" s="183">
        <v>1</v>
      </c>
      <c r="O49" s="183"/>
      <c r="P49" s="183"/>
      <c r="Q49" s="183"/>
      <c r="R49" s="183"/>
      <c r="S49" s="183"/>
      <c r="T49" s="183"/>
      <c r="U49" s="183"/>
    </row>
    <row r="50" spans="1:21" s="206" customFormat="1" ht="28.5" customHeight="1" x14ac:dyDescent="0.2">
      <c r="A50" s="183">
        <v>6</v>
      </c>
      <c r="B50" s="189" t="s">
        <v>23</v>
      </c>
      <c r="C50" s="183" t="s">
        <v>468</v>
      </c>
      <c r="D50" s="183"/>
      <c r="E50" s="183"/>
      <c r="F50" s="183"/>
      <c r="G50" s="183"/>
      <c r="H50" s="183">
        <v>1</v>
      </c>
      <c r="I50" s="183"/>
      <c r="J50" s="183"/>
      <c r="K50" s="183"/>
      <c r="L50" s="183"/>
      <c r="M50" s="183" t="s">
        <v>24</v>
      </c>
      <c r="N50" s="183">
        <v>1</v>
      </c>
      <c r="O50" s="183"/>
      <c r="P50" s="183"/>
      <c r="Q50" s="183"/>
      <c r="R50" s="183"/>
      <c r="S50" s="183"/>
      <c r="T50" s="183"/>
      <c r="U50" s="183"/>
    </row>
    <row r="51" spans="1:21" s="207" customFormat="1" ht="15.75" x14ac:dyDescent="0.2">
      <c r="A51" s="193"/>
      <c r="B51" s="193" t="s">
        <v>469</v>
      </c>
      <c r="C51" s="187">
        <f>D51+G51+J51</f>
        <v>3</v>
      </c>
      <c r="D51" s="187">
        <f t="shared" ref="D51:L51" si="6">SUM(D52:D54)</f>
        <v>2</v>
      </c>
      <c r="E51" s="187">
        <f t="shared" si="6"/>
        <v>0</v>
      </c>
      <c r="F51" s="187">
        <f t="shared" si="6"/>
        <v>2</v>
      </c>
      <c r="G51" s="187">
        <f t="shared" si="6"/>
        <v>0</v>
      </c>
      <c r="H51" s="187">
        <f t="shared" si="6"/>
        <v>0</v>
      </c>
      <c r="I51" s="187">
        <f t="shared" si="6"/>
        <v>0</v>
      </c>
      <c r="J51" s="187">
        <f t="shared" si="6"/>
        <v>1</v>
      </c>
      <c r="K51" s="187">
        <f t="shared" si="6"/>
        <v>0</v>
      </c>
      <c r="L51" s="187">
        <f t="shared" si="6"/>
        <v>1</v>
      </c>
      <c r="M51" s="187">
        <f>N51</f>
        <v>0</v>
      </c>
      <c r="N51" s="187">
        <f>SUM(N52:N54)</f>
        <v>0</v>
      </c>
      <c r="O51" s="187">
        <f>P51</f>
        <v>0</v>
      </c>
      <c r="P51" s="187">
        <f>SUM(P52:P54)</f>
        <v>0</v>
      </c>
      <c r="Q51" s="187">
        <f>R51</f>
        <v>1</v>
      </c>
      <c r="R51" s="187">
        <f>SUM(R52:R54)</f>
        <v>1</v>
      </c>
      <c r="S51" s="187">
        <f>T51</f>
        <v>2</v>
      </c>
      <c r="T51" s="187">
        <f>SUM(T52:T54)</f>
        <v>2</v>
      </c>
      <c r="U51" s="187"/>
    </row>
    <row r="52" spans="1:21" s="206" customFormat="1" ht="39.75" customHeight="1" x14ac:dyDescent="0.2">
      <c r="A52" s="183">
        <v>1</v>
      </c>
      <c r="B52" s="189" t="s">
        <v>31</v>
      </c>
      <c r="C52" s="183"/>
      <c r="D52" s="183">
        <v>1</v>
      </c>
      <c r="E52" s="183"/>
      <c r="F52" s="183">
        <v>1</v>
      </c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 t="s">
        <v>32</v>
      </c>
      <c r="T52" s="183">
        <v>1</v>
      </c>
      <c r="U52" s="183"/>
    </row>
    <row r="53" spans="1:21" s="206" customFormat="1" ht="39.6" customHeight="1" x14ac:dyDescent="0.2">
      <c r="A53" s="183">
        <v>2</v>
      </c>
      <c r="B53" s="189" t="s">
        <v>33</v>
      </c>
      <c r="C53" s="183"/>
      <c r="D53" s="183">
        <v>1</v>
      </c>
      <c r="E53" s="183"/>
      <c r="F53" s="183">
        <v>1</v>
      </c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 t="s">
        <v>34</v>
      </c>
      <c r="T53" s="183">
        <v>1</v>
      </c>
      <c r="U53" s="183"/>
    </row>
    <row r="54" spans="1:21" s="206" customFormat="1" ht="39.6" customHeight="1" x14ac:dyDescent="0.2">
      <c r="A54" s="183">
        <v>3</v>
      </c>
      <c r="B54" s="189" t="s">
        <v>37</v>
      </c>
      <c r="C54" s="183"/>
      <c r="D54" s="183"/>
      <c r="E54" s="183"/>
      <c r="F54" s="183"/>
      <c r="G54" s="183"/>
      <c r="H54" s="183"/>
      <c r="I54" s="183"/>
      <c r="J54" s="183">
        <v>1</v>
      </c>
      <c r="K54" s="183"/>
      <c r="L54" s="183">
        <v>1</v>
      </c>
      <c r="M54" s="183"/>
      <c r="N54" s="183"/>
      <c r="O54" s="183"/>
      <c r="P54" s="183"/>
      <c r="Q54" s="183" t="s">
        <v>38</v>
      </c>
      <c r="R54" s="183">
        <v>1</v>
      </c>
      <c r="S54" s="183"/>
      <c r="T54" s="183"/>
      <c r="U54" s="183"/>
    </row>
    <row r="55" spans="1:21" s="207" customFormat="1" ht="15.75" x14ac:dyDescent="0.2">
      <c r="A55" s="193"/>
      <c r="B55" s="193" t="s">
        <v>470</v>
      </c>
      <c r="C55" s="187">
        <f>D55+G55+J55</f>
        <v>2</v>
      </c>
      <c r="D55" s="187">
        <f>E55+F55</f>
        <v>0</v>
      </c>
      <c r="E55" s="187">
        <f>E56+E57</f>
        <v>0</v>
      </c>
      <c r="F55" s="187">
        <f>F56+F57</f>
        <v>0</v>
      </c>
      <c r="G55" s="187">
        <f>H55+I55</f>
        <v>2</v>
      </c>
      <c r="H55" s="187">
        <f>H56+H57</f>
        <v>2</v>
      </c>
      <c r="I55" s="187">
        <f>I56+I57</f>
        <v>0</v>
      </c>
      <c r="J55" s="187">
        <f>K55+L55</f>
        <v>0</v>
      </c>
      <c r="K55" s="187">
        <f>K56+K57</f>
        <v>0</v>
      </c>
      <c r="L55" s="187">
        <f>L56+L57</f>
        <v>0</v>
      </c>
      <c r="M55" s="187">
        <f>N55</f>
        <v>0</v>
      </c>
      <c r="N55" s="187">
        <f t="shared" ref="N55:T55" si="7">N56+N57</f>
        <v>0</v>
      </c>
      <c r="O55" s="187">
        <f>P55</f>
        <v>0</v>
      </c>
      <c r="P55" s="187">
        <f t="shared" si="7"/>
        <v>0</v>
      </c>
      <c r="Q55" s="187">
        <f>R55</f>
        <v>1</v>
      </c>
      <c r="R55" s="187">
        <f t="shared" si="7"/>
        <v>1</v>
      </c>
      <c r="S55" s="187">
        <f>T55</f>
        <v>1</v>
      </c>
      <c r="T55" s="187">
        <f t="shared" si="7"/>
        <v>1</v>
      </c>
      <c r="U55" s="187"/>
    </row>
    <row r="56" spans="1:21" s="206" customFormat="1" ht="39" customHeight="1" x14ac:dyDescent="0.2">
      <c r="A56" s="183">
        <v>1</v>
      </c>
      <c r="B56" s="194" t="s">
        <v>25</v>
      </c>
      <c r="C56" s="180" t="s">
        <v>471</v>
      </c>
      <c r="D56" s="180"/>
      <c r="E56" s="180"/>
      <c r="F56" s="180"/>
      <c r="G56" s="180"/>
      <c r="H56" s="180">
        <v>1</v>
      </c>
      <c r="I56" s="180"/>
      <c r="J56" s="180"/>
      <c r="K56" s="180"/>
      <c r="L56" s="180"/>
      <c r="M56" s="180"/>
      <c r="N56" s="180"/>
      <c r="O56" s="180"/>
      <c r="P56" s="180"/>
      <c r="Q56" s="180" t="s">
        <v>3</v>
      </c>
      <c r="R56" s="180">
        <v>1</v>
      </c>
      <c r="S56" s="180"/>
      <c r="T56" s="180"/>
      <c r="U56" s="183"/>
    </row>
    <row r="57" spans="1:21" s="206" customFormat="1" x14ac:dyDescent="0.2">
      <c r="A57" s="183">
        <v>2</v>
      </c>
      <c r="B57" s="194" t="s">
        <v>26</v>
      </c>
      <c r="C57" s="180" t="s">
        <v>472</v>
      </c>
      <c r="D57" s="180"/>
      <c r="E57" s="180"/>
      <c r="F57" s="180"/>
      <c r="G57" s="180"/>
      <c r="H57" s="180">
        <v>1</v>
      </c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 t="s">
        <v>27</v>
      </c>
      <c r="T57" s="180">
        <v>1</v>
      </c>
      <c r="U57" s="183"/>
    </row>
    <row r="58" spans="1:21" s="208" customFormat="1" ht="15.75" x14ac:dyDescent="0.2">
      <c r="A58" s="187"/>
      <c r="B58" s="195" t="s">
        <v>473</v>
      </c>
      <c r="C58" s="196">
        <f>D58+G58+J58</f>
        <v>4</v>
      </c>
      <c r="D58" s="187">
        <f>E58+F58</f>
        <v>1</v>
      </c>
      <c r="E58" s="187">
        <f>SUM(E59:E62)</f>
        <v>0</v>
      </c>
      <c r="F58" s="187">
        <f t="shared" ref="F58:T58" si="8">SUM(F59:F62)</f>
        <v>1</v>
      </c>
      <c r="G58" s="187">
        <f>H58+I58</f>
        <v>1</v>
      </c>
      <c r="H58" s="187">
        <f t="shared" si="8"/>
        <v>0</v>
      </c>
      <c r="I58" s="187">
        <f t="shared" si="8"/>
        <v>1</v>
      </c>
      <c r="J58" s="187">
        <f>K58+L58</f>
        <v>2</v>
      </c>
      <c r="K58" s="187">
        <f t="shared" si="8"/>
        <v>1</v>
      </c>
      <c r="L58" s="187">
        <f t="shared" si="8"/>
        <v>1</v>
      </c>
      <c r="M58" s="187">
        <f>N58</f>
        <v>0</v>
      </c>
      <c r="N58" s="187">
        <f t="shared" si="8"/>
        <v>0</v>
      </c>
      <c r="O58" s="187">
        <f>P58</f>
        <v>1</v>
      </c>
      <c r="P58" s="187">
        <f t="shared" si="8"/>
        <v>1</v>
      </c>
      <c r="Q58" s="187">
        <f>R58</f>
        <v>4</v>
      </c>
      <c r="R58" s="187">
        <f t="shared" si="8"/>
        <v>4</v>
      </c>
      <c r="S58" s="187">
        <f>T58</f>
        <v>1</v>
      </c>
      <c r="T58" s="187">
        <f t="shared" si="8"/>
        <v>1</v>
      </c>
      <c r="U58" s="187"/>
    </row>
    <row r="59" spans="1:21" s="206" customFormat="1" x14ac:dyDescent="0.2">
      <c r="A59" s="183">
        <v>1</v>
      </c>
      <c r="B59" s="189" t="s">
        <v>40</v>
      </c>
      <c r="C59" s="183" t="s">
        <v>474</v>
      </c>
      <c r="D59" s="183"/>
      <c r="E59" s="183"/>
      <c r="F59" s="183"/>
      <c r="G59" s="183"/>
      <c r="H59" s="183"/>
      <c r="I59" s="183"/>
      <c r="J59" s="183"/>
      <c r="K59" s="183">
        <v>1</v>
      </c>
      <c r="L59" s="183"/>
      <c r="M59" s="183"/>
      <c r="N59" s="183"/>
      <c r="O59" s="183" t="s">
        <v>41</v>
      </c>
      <c r="P59" s="183">
        <v>1</v>
      </c>
      <c r="Q59" s="183" t="s">
        <v>42</v>
      </c>
      <c r="R59" s="183">
        <v>1</v>
      </c>
      <c r="S59" s="183" t="s">
        <v>43</v>
      </c>
      <c r="T59" s="183">
        <v>1</v>
      </c>
      <c r="U59" s="220" t="s">
        <v>39</v>
      </c>
    </row>
    <row r="60" spans="1:21" s="206" customFormat="1" ht="25.5" x14ac:dyDescent="0.2">
      <c r="A60" s="183">
        <v>2</v>
      </c>
      <c r="B60" s="189" t="s">
        <v>44</v>
      </c>
      <c r="C60" s="183"/>
      <c r="D60" s="183"/>
      <c r="E60" s="183"/>
      <c r="F60" s="183"/>
      <c r="G60" s="183"/>
      <c r="H60" s="183"/>
      <c r="I60" s="183">
        <v>1</v>
      </c>
      <c r="J60" s="183"/>
      <c r="K60" s="183"/>
      <c r="L60" s="183"/>
      <c r="M60" s="183"/>
      <c r="N60" s="183"/>
      <c r="O60" s="183"/>
      <c r="P60" s="183"/>
      <c r="Q60" s="183" t="s">
        <v>45</v>
      </c>
      <c r="R60" s="183">
        <v>1</v>
      </c>
      <c r="S60" s="183"/>
      <c r="T60" s="183"/>
      <c r="U60" s="220" t="s">
        <v>39</v>
      </c>
    </row>
    <row r="61" spans="1:21" s="206" customFormat="1" ht="51" x14ac:dyDescent="0.2">
      <c r="A61" s="183">
        <v>3</v>
      </c>
      <c r="B61" s="189" t="s">
        <v>178</v>
      </c>
      <c r="C61" s="183"/>
      <c r="D61" s="183"/>
      <c r="E61" s="183"/>
      <c r="F61" s="183">
        <v>1</v>
      </c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 t="s">
        <v>475</v>
      </c>
      <c r="R61" s="183">
        <v>1</v>
      </c>
      <c r="S61" s="183"/>
      <c r="T61" s="183"/>
      <c r="U61" s="220"/>
    </row>
    <row r="62" spans="1:21" s="206" customFormat="1" ht="25.5" x14ac:dyDescent="0.2">
      <c r="A62" s="183">
        <v>4</v>
      </c>
      <c r="B62" s="189" t="s">
        <v>46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>
        <v>1</v>
      </c>
      <c r="M62" s="183"/>
      <c r="N62" s="183"/>
      <c r="O62" s="183"/>
      <c r="P62" s="183"/>
      <c r="Q62" s="183" t="s">
        <v>47</v>
      </c>
      <c r="R62" s="183">
        <v>1</v>
      </c>
      <c r="S62" s="183"/>
      <c r="T62" s="183"/>
      <c r="U62" s="220" t="s">
        <v>39</v>
      </c>
    </row>
  </sheetData>
  <mergeCells count="8">
    <mergeCell ref="U2:U3"/>
    <mergeCell ref="O8:O10"/>
    <mergeCell ref="A2:A3"/>
    <mergeCell ref="B2:B3"/>
    <mergeCell ref="C2:C3"/>
    <mergeCell ref="A1:U1"/>
    <mergeCell ref="D2:L2"/>
    <mergeCell ref="M2:T2"/>
  </mergeCells>
  <hyperlinks>
    <hyperlink ref="Q54" r:id="rId1" display="http://www.astm.org/Standards/D2374.htm" xr:uid="{00000000-0004-0000-0100-000000000000}"/>
  </hyperlinks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3</vt:i4>
      </vt:variant>
      <vt:variant>
        <vt:lpstr>Phạm vi Có tên</vt:lpstr>
      </vt:variant>
      <vt:variant>
        <vt:i4>1</vt:i4>
      </vt:variant>
    </vt:vector>
  </HeadingPairs>
  <TitlesOfParts>
    <vt:vector size="4" baseType="lpstr">
      <vt:lpstr>TC về độ bền lâu XMBT</vt:lpstr>
      <vt:lpstr>TC cốt lõi 2</vt:lpstr>
      <vt:lpstr>Sheet1</vt:lpstr>
      <vt:lpstr>'TC về độ bền lâu XMBT'!Print_Titles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311622</cp:lastModifiedBy>
  <cp:lastPrinted>2022-10-24T06:37:27Z</cp:lastPrinted>
  <dcterms:created xsi:type="dcterms:W3CDTF">2019-04-10T01:10:06Z</dcterms:created>
  <dcterms:modified xsi:type="dcterms:W3CDTF">2022-10-24T06:59:18Z</dcterms:modified>
</cp:coreProperties>
</file>